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45" windowWidth="8445" windowHeight="8550" activeTab="0"/>
  </bookViews>
  <sheets>
    <sheet name="Hoja1" sheetId="1" r:id="rId1"/>
    <sheet name="Relacion impuestos y varios" sheetId="2" r:id="rId2"/>
    <sheet name="Hoja3" sheetId="3" r:id="rId3"/>
  </sheets>
  <definedNames>
    <definedName name="_xlnm.Print_Area" localSheetId="0">'Hoja1'!$C$2:$Q$107</definedName>
  </definedNames>
  <calcPr fullCalcOnLoad="1"/>
</workbook>
</file>

<file path=xl/sharedStrings.xml><?xml version="1.0" encoding="utf-8"?>
<sst xmlns="http://schemas.openxmlformats.org/spreadsheetml/2006/main" count="212" uniqueCount="78">
  <si>
    <t>.2001-02</t>
  </si>
  <si>
    <t>.2002-03</t>
  </si>
  <si>
    <t>.2003-04</t>
  </si>
  <si>
    <t>.2004-05</t>
  </si>
  <si>
    <t>Indice Coneat</t>
  </si>
  <si>
    <t>Sup. Total (hás)</t>
  </si>
  <si>
    <t>Tenencia ( % propiedad)</t>
  </si>
  <si>
    <t>Mejoramientos ( % S.T. )</t>
  </si>
  <si>
    <t>Unidad Ganad.Total / ha SPG</t>
  </si>
  <si>
    <t>Unidad Ganad.Vacuna / ha SPG</t>
  </si>
  <si>
    <t>Unidad Ganad.Ovina / ha SPG</t>
  </si>
  <si>
    <t>Relación Lanar/Vacuno</t>
  </si>
  <si>
    <t>Marcación Vacuna (%)</t>
  </si>
  <si>
    <t>Señalada Ovina (%)</t>
  </si>
  <si>
    <t>Tasa extracción % (cabezas)</t>
  </si>
  <si>
    <t>Tasa extracción % (kg)</t>
  </si>
  <si>
    <t>Indicadores físicos</t>
  </si>
  <si>
    <t xml:space="preserve">Carne Vacuna </t>
  </si>
  <si>
    <t xml:space="preserve">Carne Ovina </t>
  </si>
  <si>
    <t xml:space="preserve">Lana  </t>
  </si>
  <si>
    <t xml:space="preserve">Carne Equivalente </t>
  </si>
  <si>
    <t>Ingreso Bruto</t>
  </si>
  <si>
    <t>Ingreso de Capital</t>
  </si>
  <si>
    <t>Ingreso Neto</t>
  </si>
  <si>
    <t>Saldo de Caja</t>
  </si>
  <si>
    <t>Resultado patrimonial (US$/há.ST)</t>
  </si>
  <si>
    <t>Activo total</t>
  </si>
  <si>
    <t>Patrimonio</t>
  </si>
  <si>
    <t>Carne Ovina</t>
  </si>
  <si>
    <t>Lana</t>
  </si>
  <si>
    <t>Vientres Entorados / ha  (cab/ ha SPG)</t>
  </si>
  <si>
    <t>Kgs. destetados por V.E. (kg/cabeza)</t>
  </si>
  <si>
    <t>Fuente: Programa Monitoreo de Empresas Ganaderas-Instituto Plan Agropecuario</t>
  </si>
  <si>
    <t>Estructura de Costos (US$/ha ST)</t>
  </si>
  <si>
    <t>%</t>
  </si>
  <si>
    <t>del total</t>
  </si>
  <si>
    <t>Mano de Obra</t>
  </si>
  <si>
    <t>Conservación de Mejoras</t>
  </si>
  <si>
    <t>Cultivos Forrajeros</t>
  </si>
  <si>
    <t>Maquinaria y Vehículo</t>
  </si>
  <si>
    <t>Gastos Vacunos y Ovinos</t>
  </si>
  <si>
    <t>Administración</t>
  </si>
  <si>
    <t>Impuestos</t>
  </si>
  <si>
    <t>Otros</t>
  </si>
  <si>
    <t>Arrendamientos</t>
  </si>
  <si>
    <t>Intereses</t>
  </si>
  <si>
    <t>Total de Costos</t>
  </si>
  <si>
    <t>Total Costos de Producción (económicos)</t>
  </si>
  <si>
    <t>Costo de Producción (económicos)</t>
  </si>
  <si>
    <t>Evolución de la estructura de costos (US$/ha ST)</t>
  </si>
  <si>
    <t>(US$/haST)</t>
  </si>
  <si>
    <t>Empresas  Criadoras</t>
  </si>
  <si>
    <t>Total Costos de Producción</t>
  </si>
  <si>
    <t>.2005-06</t>
  </si>
  <si>
    <t>Costos por kg. de carne vacuna US$/kg</t>
  </si>
  <si>
    <t>Precios obtenidos por kg. de producto (US$/kg)</t>
  </si>
  <si>
    <t>Resultados económico-financieros (US$/há. ST)</t>
  </si>
  <si>
    <t>Indicadores Descriptivos</t>
  </si>
  <si>
    <t>Resultados del Programa de Monitoreo de Empresas Ganaderas del Instituto Plan Agropecuario</t>
  </si>
  <si>
    <t>Producción física (kg / há. SPG)</t>
  </si>
  <si>
    <t>Var.en %</t>
  </si>
  <si>
    <t>resp.ej.ant.</t>
  </si>
  <si>
    <t>Pasivo (con deuda)</t>
  </si>
  <si>
    <t>Endeudamiento  con deuda (% AT propio)</t>
  </si>
  <si>
    <t>Relación I/P</t>
  </si>
  <si>
    <t>.2006-07</t>
  </si>
  <si>
    <t>Criadores</t>
  </si>
  <si>
    <t>Relación impuestos/costos (%)</t>
  </si>
  <si>
    <t>Relación impuestos/ingreso bruto (%)</t>
  </si>
  <si>
    <t>Relación impuestos/ingreso neto (%)</t>
  </si>
  <si>
    <t>Ciclo Completo</t>
  </si>
  <si>
    <t>.2007-08</t>
  </si>
  <si>
    <t>2007-08</t>
  </si>
  <si>
    <t>2,10 /  4,40</t>
  </si>
  <si>
    <t>Mano de obra ocupada (EH)</t>
  </si>
  <si>
    <t>.2008-09</t>
  </si>
  <si>
    <t>2008-09</t>
  </si>
  <si>
    <t>1.59 / 2.80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</si>
</sst>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1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" fontId="0" fillId="34" borderId="16" xfId="0" applyNumberForma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0" fillId="35" borderId="1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184" fontId="0" fillId="33" borderId="16" xfId="0" applyNumberFormat="1" applyFill="1" applyBorder="1" applyAlignment="1">
      <alignment/>
    </xf>
    <xf numFmtId="184" fontId="0" fillId="33" borderId="11" xfId="0" applyNumberFormat="1" applyFill="1" applyBorder="1" applyAlignment="1">
      <alignment/>
    </xf>
    <xf numFmtId="184" fontId="0" fillId="33" borderId="12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6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184" fontId="0" fillId="37" borderId="14" xfId="0" applyNumberFormat="1" applyFill="1" applyBorder="1" applyAlignment="1">
      <alignment/>
    </xf>
    <xf numFmtId="0" fontId="2" fillId="37" borderId="21" xfId="0" applyFont="1" applyFill="1" applyBorder="1" applyAlignment="1">
      <alignment/>
    </xf>
    <xf numFmtId="184" fontId="0" fillId="37" borderId="22" xfId="0" applyNumberFormat="1" applyFill="1" applyBorder="1" applyAlignment="1">
      <alignment/>
    </xf>
    <xf numFmtId="0" fontId="2" fillId="34" borderId="18" xfId="0" applyFon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0" fontId="0" fillId="34" borderId="14" xfId="0" applyFill="1" applyBorder="1" applyAlignment="1">
      <alignment/>
    </xf>
    <xf numFmtId="184" fontId="0" fillId="37" borderId="23" xfId="0" applyNumberFormat="1" applyFill="1" applyBorder="1" applyAlignment="1">
      <alignment/>
    </xf>
    <xf numFmtId="0" fontId="0" fillId="34" borderId="23" xfId="0" applyFill="1" applyBorder="1" applyAlignment="1">
      <alignment/>
    </xf>
    <xf numFmtId="184" fontId="0" fillId="37" borderId="19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2" fillId="37" borderId="24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184" fontId="0" fillId="37" borderId="26" xfId="0" applyNumberFormat="1" applyFill="1" applyBorder="1" applyAlignment="1">
      <alignment/>
    </xf>
    <xf numFmtId="184" fontId="0" fillId="37" borderId="27" xfId="0" applyNumberFormat="1" applyFill="1" applyBorder="1" applyAlignment="1">
      <alignment/>
    </xf>
    <xf numFmtId="184" fontId="0" fillId="37" borderId="28" xfId="0" applyNumberForma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184" fontId="2" fillId="37" borderId="27" xfId="0" applyNumberFormat="1" applyFont="1" applyFill="1" applyBorder="1" applyAlignment="1">
      <alignment/>
    </xf>
    <xf numFmtId="184" fontId="2" fillId="37" borderId="14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184" fontId="0" fillId="36" borderId="26" xfId="0" applyNumberFormat="1" applyFill="1" applyBorder="1" applyAlignment="1">
      <alignment/>
    </xf>
    <xf numFmtId="184" fontId="0" fillId="36" borderId="29" xfId="0" applyNumberFormat="1" applyFill="1" applyBorder="1" applyAlignment="1">
      <alignment/>
    </xf>
    <xf numFmtId="184" fontId="0" fillId="36" borderId="13" xfId="0" applyNumberFormat="1" applyFill="1" applyBorder="1" applyAlignment="1">
      <alignment/>
    </xf>
    <xf numFmtId="184" fontId="0" fillId="36" borderId="15" xfId="0" applyNumberFormat="1" applyFill="1" applyBorder="1" applyAlignment="1">
      <alignment/>
    </xf>
    <xf numFmtId="0" fontId="2" fillId="38" borderId="30" xfId="0" applyFont="1" applyFill="1" applyBorder="1" applyAlignment="1">
      <alignment/>
    </xf>
    <xf numFmtId="184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9" borderId="18" xfId="0" applyFill="1" applyBorder="1" applyAlignment="1">
      <alignment/>
    </xf>
    <xf numFmtId="0" fontId="2" fillId="39" borderId="18" xfId="0" applyFont="1" applyFill="1" applyBorder="1" applyAlignment="1">
      <alignment/>
    </xf>
    <xf numFmtId="0" fontId="0" fillId="39" borderId="19" xfId="0" applyFill="1" applyBorder="1" applyAlignment="1">
      <alignment/>
    </xf>
    <xf numFmtId="0" fontId="2" fillId="39" borderId="19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184" fontId="0" fillId="39" borderId="26" xfId="0" applyNumberFormat="1" applyFill="1" applyBorder="1" applyAlignment="1">
      <alignment/>
    </xf>
    <xf numFmtId="0" fontId="2" fillId="39" borderId="14" xfId="0" applyFont="1" applyFill="1" applyBorder="1" applyAlignment="1">
      <alignment/>
    </xf>
    <xf numFmtId="184" fontId="0" fillId="39" borderId="27" xfId="0" applyNumberFormat="1" applyFill="1" applyBorder="1" applyAlignment="1">
      <alignment/>
    </xf>
    <xf numFmtId="0" fontId="2" fillId="39" borderId="23" xfId="0" applyFont="1" applyFill="1" applyBorder="1" applyAlignment="1">
      <alignment/>
    </xf>
    <xf numFmtId="184" fontId="0" fillId="39" borderId="28" xfId="0" applyNumberFormat="1" applyFill="1" applyBorder="1" applyAlignment="1">
      <alignment/>
    </xf>
    <xf numFmtId="184" fontId="0" fillId="39" borderId="19" xfId="0" applyNumberFormat="1" applyFill="1" applyBorder="1" applyAlignment="1">
      <alignment/>
    </xf>
    <xf numFmtId="184" fontId="2" fillId="39" borderId="27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8" borderId="10" xfId="0" applyFill="1" applyBorder="1" applyAlignment="1">
      <alignment/>
    </xf>
    <xf numFmtId="0" fontId="0" fillId="34" borderId="10" xfId="0" applyFill="1" applyBorder="1" applyAlignment="1">
      <alignment/>
    </xf>
    <xf numFmtId="184" fontId="0" fillId="39" borderId="31" xfId="0" applyNumberFormat="1" applyFill="1" applyBorder="1" applyAlignment="1">
      <alignment/>
    </xf>
    <xf numFmtId="184" fontId="0" fillId="39" borderId="32" xfId="0" applyNumberFormat="1" applyFill="1" applyBorder="1" applyAlignment="1">
      <alignment/>
    </xf>
    <xf numFmtId="184" fontId="2" fillId="39" borderId="32" xfId="0" applyNumberFormat="1" applyFont="1" applyFill="1" applyBorder="1" applyAlignment="1">
      <alignment/>
    </xf>
    <xf numFmtId="184" fontId="0" fillId="39" borderId="33" xfId="0" applyNumberFormat="1" applyFill="1" applyBorder="1" applyAlignment="1">
      <alignment/>
    </xf>
    <xf numFmtId="184" fontId="0" fillId="36" borderId="31" xfId="0" applyNumberFormat="1" applyFill="1" applyBorder="1" applyAlignment="1">
      <alignment/>
    </xf>
    <xf numFmtId="184" fontId="0" fillId="36" borderId="34" xfId="0" applyNumberFormat="1" applyFill="1" applyBorder="1" applyAlignment="1">
      <alignment/>
    </xf>
    <xf numFmtId="184" fontId="0" fillId="39" borderId="0" xfId="0" applyNumberFormat="1" applyFill="1" applyBorder="1" applyAlignment="1">
      <alignment/>
    </xf>
    <xf numFmtId="184" fontId="0" fillId="38" borderId="35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0" fillId="34" borderId="23" xfId="0" applyNumberFormat="1" applyFill="1" applyBorder="1" applyAlignment="1">
      <alignment/>
    </xf>
    <xf numFmtId="1" fontId="0" fillId="34" borderId="19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2" fillId="39" borderId="15" xfId="0" applyFont="1" applyFill="1" applyBorder="1" applyAlignment="1">
      <alignment/>
    </xf>
    <xf numFmtId="184" fontId="0" fillId="34" borderId="16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0" fontId="0" fillId="39" borderId="13" xfId="0" applyFill="1" applyBorder="1" applyAlignment="1">
      <alignment/>
    </xf>
    <xf numFmtId="0" fontId="2" fillId="39" borderId="17" xfId="0" applyFont="1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2" fillId="39" borderId="35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40" borderId="3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35" xfId="0" applyFont="1" applyFill="1" applyBorder="1" applyAlignment="1">
      <alignment/>
    </xf>
    <xf numFmtId="0" fontId="2" fillId="39" borderId="36" xfId="0" applyFont="1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32" xfId="0" applyFill="1" applyBorder="1" applyAlignment="1">
      <alignment/>
    </xf>
    <xf numFmtId="0" fontId="0" fillId="39" borderId="34" xfId="0" applyFill="1" applyBorder="1" applyAlignment="1">
      <alignment/>
    </xf>
    <xf numFmtId="0" fontId="2" fillId="33" borderId="36" xfId="0" applyFont="1" applyFill="1" applyBorder="1" applyAlignment="1">
      <alignment/>
    </xf>
    <xf numFmtId="1" fontId="0" fillId="33" borderId="37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84" fontId="0" fillId="33" borderId="29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84" fontId="0" fillId="33" borderId="15" xfId="0" applyNumberFormat="1" applyFill="1" applyBorder="1" applyAlignment="1">
      <alignment/>
    </xf>
    <xf numFmtId="0" fontId="2" fillId="33" borderId="35" xfId="0" applyFont="1" applyFill="1" applyBorder="1" applyAlignment="1">
      <alignment/>
    </xf>
    <xf numFmtId="1" fontId="0" fillId="33" borderId="38" xfId="0" applyNumberFormat="1" applyFill="1" applyBorder="1" applyAlignment="1">
      <alignment/>
    </xf>
    <xf numFmtId="1" fontId="0" fillId="33" borderId="32" xfId="0" applyNumberFormat="1" applyFill="1" applyBorder="1" applyAlignment="1">
      <alignment/>
    </xf>
    <xf numFmtId="184" fontId="0" fillId="33" borderId="34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1" fontId="0" fillId="34" borderId="38" xfId="0" applyNumberFormat="1" applyFill="1" applyBorder="1" applyAlignment="1">
      <alignment/>
    </xf>
    <xf numFmtId="1" fontId="0" fillId="34" borderId="32" xfId="0" applyNumberFormat="1" applyFill="1" applyBorder="1" applyAlignment="1">
      <alignment/>
    </xf>
    <xf numFmtId="184" fontId="0" fillId="34" borderId="34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1" fontId="0" fillId="34" borderId="22" xfId="0" applyNumberFormat="1" applyFill="1" applyBorder="1" applyAlignment="1">
      <alignment/>
    </xf>
    <xf numFmtId="184" fontId="0" fillId="34" borderId="15" xfId="0" applyNumberForma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2" fontId="0" fillId="35" borderId="38" xfId="0" applyNumberFormat="1" applyFill="1" applyBorder="1" applyAlignment="1">
      <alignment/>
    </xf>
    <xf numFmtId="2" fontId="0" fillId="35" borderId="32" xfId="0" applyNumberFormat="1" applyFill="1" applyBorder="1" applyAlignment="1">
      <alignment/>
    </xf>
    <xf numFmtId="0" fontId="0" fillId="35" borderId="32" xfId="0" applyFill="1" applyBorder="1" applyAlignment="1">
      <alignment/>
    </xf>
    <xf numFmtId="1" fontId="0" fillId="35" borderId="32" xfId="0" applyNumberFormat="1" applyFill="1" applyBorder="1" applyAlignment="1">
      <alignment/>
    </xf>
    <xf numFmtId="1" fontId="0" fillId="35" borderId="34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2" fontId="0" fillId="35" borderId="22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" fontId="0" fillId="35" borderId="14" xfId="0" applyNumberFormat="1" applyFill="1" applyBorder="1" applyAlignment="1">
      <alignment/>
    </xf>
    <xf numFmtId="1" fontId="0" fillId="35" borderId="15" xfId="0" applyNumberFormat="1" applyFill="1" applyBorder="1" applyAlignment="1">
      <alignment/>
    </xf>
    <xf numFmtId="0" fontId="2" fillId="35" borderId="35" xfId="0" applyFont="1" applyFill="1" applyBorder="1" applyAlignment="1">
      <alignment/>
    </xf>
    <xf numFmtId="184" fontId="0" fillId="34" borderId="38" xfId="0" applyNumberFormat="1" applyFill="1" applyBorder="1" applyAlignment="1">
      <alignment/>
    </xf>
    <xf numFmtId="184" fontId="0" fillId="34" borderId="32" xfId="0" applyNumberFormat="1" applyFill="1" applyBorder="1" applyAlignment="1">
      <alignment/>
    </xf>
    <xf numFmtId="184" fontId="0" fillId="34" borderId="22" xfId="0" applyNumberFormat="1" applyFill="1" applyBorder="1" applyAlignment="1">
      <alignment/>
    </xf>
    <xf numFmtId="184" fontId="0" fillId="34" borderId="14" xfId="0" applyNumberFormat="1" applyFill="1" applyBorder="1" applyAlignment="1">
      <alignment/>
    </xf>
    <xf numFmtId="184" fontId="0" fillId="33" borderId="38" xfId="0" applyNumberFormat="1" applyFill="1" applyBorder="1" applyAlignment="1">
      <alignment/>
    </xf>
    <xf numFmtId="184" fontId="0" fillId="33" borderId="32" xfId="0" applyNumberFormat="1" applyFill="1" applyBorder="1" applyAlignment="1">
      <alignment/>
    </xf>
    <xf numFmtId="184" fontId="0" fillId="33" borderId="22" xfId="0" applyNumberFormat="1" applyFill="1" applyBorder="1" applyAlignment="1">
      <alignment/>
    </xf>
    <xf numFmtId="184" fontId="0" fillId="33" borderId="14" xfId="0" applyNumberFormat="1" applyFill="1" applyBorder="1" applyAlignment="1">
      <alignment/>
    </xf>
    <xf numFmtId="184" fontId="0" fillId="33" borderId="37" xfId="0" applyNumberFormat="1" applyFill="1" applyBorder="1" applyAlignment="1">
      <alignment/>
    </xf>
    <xf numFmtId="184" fontId="0" fillId="33" borderId="27" xfId="0" applyNumberForma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1" fontId="0" fillId="33" borderId="39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1" fontId="0" fillId="33" borderId="40" xfId="0" applyNumberFormat="1" applyFill="1" applyBorder="1" applyAlignment="1">
      <alignment/>
    </xf>
    <xf numFmtId="2" fontId="0" fillId="33" borderId="32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184" fontId="0" fillId="37" borderId="41" xfId="0" applyNumberFormat="1" applyFill="1" applyBorder="1" applyAlignment="1">
      <alignment/>
    </xf>
    <xf numFmtId="184" fontId="2" fillId="37" borderId="41" xfId="0" applyNumberFormat="1" applyFont="1" applyFill="1" applyBorder="1" applyAlignment="1">
      <alignment/>
    </xf>
    <xf numFmtId="1" fontId="0" fillId="34" borderId="18" xfId="0" applyNumberFormat="1" applyFill="1" applyBorder="1" applyAlignment="1">
      <alignment/>
    </xf>
    <xf numFmtId="184" fontId="0" fillId="37" borderId="42" xfId="0" applyNumberFormat="1" applyFill="1" applyBorder="1" applyAlignment="1">
      <alignment/>
    </xf>
    <xf numFmtId="184" fontId="0" fillId="37" borderId="43" xfId="0" applyNumberFormat="1" applyFill="1" applyBorder="1" applyAlignment="1">
      <alignment/>
    </xf>
    <xf numFmtId="0" fontId="0" fillId="34" borderId="15" xfId="0" applyFill="1" applyBorder="1" applyAlignment="1">
      <alignment/>
    </xf>
    <xf numFmtId="1" fontId="0" fillId="0" borderId="44" xfId="0" applyNumberFormat="1" applyBorder="1" applyAlignment="1">
      <alignment/>
    </xf>
    <xf numFmtId="0" fontId="2" fillId="39" borderId="45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2" fillId="39" borderId="46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" fontId="0" fillId="0" borderId="50" xfId="0" applyNumberFormat="1" applyBorder="1" applyAlignment="1">
      <alignment/>
    </xf>
    <xf numFmtId="1" fontId="0" fillId="0" borderId="52" xfId="0" applyNumberForma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Fill="1" applyAlignment="1">
      <alignment/>
    </xf>
    <xf numFmtId="0" fontId="0" fillId="39" borderId="15" xfId="0" applyFill="1" applyBorder="1" applyAlignment="1">
      <alignment horizontal="center"/>
    </xf>
    <xf numFmtId="2" fontId="0" fillId="35" borderId="13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4" fontId="0" fillId="33" borderId="13" xfId="0" applyNumberFormat="1" applyFill="1" applyBorder="1" applyAlignment="1">
      <alignment/>
    </xf>
    <xf numFmtId="2" fontId="2" fillId="40" borderId="1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2" fontId="0" fillId="39" borderId="14" xfId="0" applyNumberFormat="1" applyFill="1" applyBorder="1" applyAlignment="1">
      <alignment/>
    </xf>
    <xf numFmtId="2" fontId="0" fillId="39" borderId="15" xfId="0" applyNumberFormat="1" applyFill="1" applyBorder="1" applyAlignment="1">
      <alignment/>
    </xf>
    <xf numFmtId="0" fontId="2" fillId="40" borderId="39" xfId="0" applyFont="1" applyFill="1" applyBorder="1" applyAlignment="1">
      <alignment/>
    </xf>
    <xf numFmtId="0" fontId="0" fillId="0" borderId="39" xfId="0" applyBorder="1" applyAlignment="1">
      <alignment/>
    </xf>
    <xf numFmtId="0" fontId="2" fillId="41" borderId="53" xfId="0" applyFont="1" applyFill="1" applyBorder="1" applyAlignment="1">
      <alignment/>
    </xf>
    <xf numFmtId="0" fontId="0" fillId="41" borderId="39" xfId="0" applyFill="1" applyBorder="1" applyAlignment="1">
      <alignment/>
    </xf>
    <xf numFmtId="0" fontId="2" fillId="35" borderId="53" xfId="0" applyFont="1" applyFill="1" applyBorder="1" applyAlignment="1">
      <alignment/>
    </xf>
    <xf numFmtId="0" fontId="0" fillId="35" borderId="39" xfId="0" applyFill="1" applyBorder="1" applyAlignment="1">
      <alignment/>
    </xf>
    <xf numFmtId="0" fontId="2" fillId="35" borderId="39" xfId="0" applyFont="1" applyFill="1" applyBorder="1" applyAlignment="1">
      <alignment/>
    </xf>
    <xf numFmtId="0" fontId="2" fillId="39" borderId="0" xfId="0" applyFont="1" applyFill="1" applyAlignment="1">
      <alignment/>
    </xf>
    <xf numFmtId="0" fontId="2" fillId="42" borderId="53" xfId="0" applyFont="1" applyFill="1" applyBorder="1" applyAlignment="1">
      <alignment/>
    </xf>
    <xf numFmtId="0" fontId="2" fillId="39" borderId="5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106"/>
  <sheetViews>
    <sheetView tabSelected="1" zoomScale="75" zoomScaleNormal="75" zoomScaleSheetLayoutView="75" zoomScalePageLayoutView="0" workbookViewId="0" topLeftCell="A1">
      <pane xSplit="3" ySplit="8" topLeftCell="D5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03" sqref="C103"/>
    </sheetView>
  </sheetViews>
  <sheetFormatPr defaultColWidth="11.421875" defaultRowHeight="12.75"/>
  <cols>
    <col min="1" max="1" width="5.28125" style="0" customWidth="1"/>
    <col min="2" max="2" width="4.00390625" style="0" customWidth="1"/>
    <col min="3" max="3" width="44.7109375" style="0" customWidth="1"/>
    <col min="4" max="6" width="12.8515625" style="0" customWidth="1"/>
    <col min="7" max="10" width="12.7109375" style="0" customWidth="1"/>
    <col min="11" max="11" width="12.8515625" style="0" customWidth="1"/>
    <col min="12" max="13" width="12.7109375" style="0" customWidth="1"/>
  </cols>
  <sheetData>
    <row r="2" spans="3:13" ht="12.75">
      <c r="C2" s="210" t="s">
        <v>58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ht="13.5" thickBot="1"/>
    <row r="4" spans="3:12" ht="13.5" thickBot="1">
      <c r="C4" s="1" t="s">
        <v>51</v>
      </c>
      <c r="I4" s="194"/>
      <c r="J4" s="194"/>
      <c r="K4" s="194"/>
      <c r="L4" s="103"/>
    </row>
    <row r="6" ht="12.75">
      <c r="J6" s="103"/>
    </row>
    <row r="7" spans="3:11" ht="13.5" thickBot="1">
      <c r="C7" s="211" t="s">
        <v>57</v>
      </c>
      <c r="D7" s="204"/>
      <c r="E7" s="204"/>
      <c r="F7" s="204"/>
      <c r="G7" s="204"/>
      <c r="H7" s="204"/>
      <c r="I7" s="204"/>
      <c r="J7" s="204"/>
      <c r="K7" s="204"/>
    </row>
    <row r="8" spans="3:11" ht="13.5" thickBot="1">
      <c r="C8" s="5"/>
      <c r="D8" s="132" t="s">
        <v>0</v>
      </c>
      <c r="E8" s="136" t="s">
        <v>1</v>
      </c>
      <c r="F8" s="139" t="s">
        <v>2</v>
      </c>
      <c r="G8" s="136" t="s">
        <v>3</v>
      </c>
      <c r="H8" s="9" t="s">
        <v>53</v>
      </c>
      <c r="I8" s="9" t="s">
        <v>65</v>
      </c>
      <c r="J8" s="9" t="s">
        <v>71</v>
      </c>
      <c r="K8" s="9" t="s">
        <v>75</v>
      </c>
    </row>
    <row r="9" spans="3:11" ht="12.75">
      <c r="C9" s="6" t="s">
        <v>4</v>
      </c>
      <c r="D9" s="133">
        <v>86</v>
      </c>
      <c r="E9" s="137">
        <v>84</v>
      </c>
      <c r="F9" s="133">
        <v>84</v>
      </c>
      <c r="G9" s="137">
        <v>83</v>
      </c>
      <c r="H9" s="8">
        <v>85</v>
      </c>
      <c r="I9" s="8">
        <v>83</v>
      </c>
      <c r="J9" s="8">
        <v>78</v>
      </c>
      <c r="K9" s="8">
        <v>83</v>
      </c>
    </row>
    <row r="10" spans="3:11" ht="12.75">
      <c r="C10" s="6" t="s">
        <v>5</v>
      </c>
      <c r="D10" s="134">
        <v>1012</v>
      </c>
      <c r="E10" s="38">
        <v>975</v>
      </c>
      <c r="F10" s="134">
        <v>952</v>
      </c>
      <c r="G10" s="38">
        <v>967</v>
      </c>
      <c r="H10" s="3">
        <v>960</v>
      </c>
      <c r="I10" s="3">
        <v>870</v>
      </c>
      <c r="J10" s="3">
        <v>690</v>
      </c>
      <c r="K10" s="3">
        <v>635</v>
      </c>
    </row>
    <row r="11" spans="3:11" ht="12.75">
      <c r="C11" s="6" t="s">
        <v>6</v>
      </c>
      <c r="D11" s="134">
        <v>61</v>
      </c>
      <c r="E11" s="38">
        <v>57</v>
      </c>
      <c r="F11" s="134">
        <v>59</v>
      </c>
      <c r="G11" s="38">
        <v>60</v>
      </c>
      <c r="H11" s="3">
        <v>62</v>
      </c>
      <c r="I11" s="3">
        <v>56</v>
      </c>
      <c r="J11" s="3">
        <v>62</v>
      </c>
      <c r="K11" s="3">
        <v>58</v>
      </c>
    </row>
    <row r="12" spans="3:11" ht="13.5" thickBot="1">
      <c r="C12" s="7" t="s">
        <v>7</v>
      </c>
      <c r="D12" s="135">
        <v>18</v>
      </c>
      <c r="E12" s="138">
        <v>18</v>
      </c>
      <c r="F12" s="135">
        <v>15</v>
      </c>
      <c r="G12" s="138">
        <v>16</v>
      </c>
      <c r="H12" s="4">
        <v>17</v>
      </c>
      <c r="I12" s="4">
        <v>17</v>
      </c>
      <c r="J12" s="4">
        <v>19</v>
      </c>
      <c r="K12" s="4">
        <v>11</v>
      </c>
    </row>
    <row r="13" spans="3:11" ht="13.5" thickBot="1">
      <c r="C13" s="136" t="s">
        <v>74</v>
      </c>
      <c r="J13" s="92">
        <v>3</v>
      </c>
      <c r="K13" s="92">
        <v>3</v>
      </c>
    </row>
    <row r="14" spans="3:10" ht="12.75">
      <c r="C14" s="131"/>
      <c r="J14" s="103"/>
    </row>
    <row r="15" spans="3:11" ht="13.5" thickBot="1">
      <c r="C15" s="211" t="s">
        <v>16</v>
      </c>
      <c r="D15" s="204"/>
      <c r="E15" s="204"/>
      <c r="F15" s="204"/>
      <c r="G15" s="204"/>
      <c r="H15" s="204"/>
      <c r="I15" s="204"/>
      <c r="J15" s="204"/>
      <c r="K15" s="204"/>
    </row>
    <row r="16" spans="3:11" ht="13.5" thickBot="1">
      <c r="C16" s="10"/>
      <c r="D16" s="140" t="s">
        <v>0</v>
      </c>
      <c r="E16" s="146" t="s">
        <v>1</v>
      </c>
      <c r="F16" s="152" t="s">
        <v>2</v>
      </c>
      <c r="G16" s="146" t="s">
        <v>3</v>
      </c>
      <c r="H16" s="11" t="s">
        <v>53</v>
      </c>
      <c r="I16" s="11" t="s">
        <v>65</v>
      </c>
      <c r="J16" s="11" t="s">
        <v>71</v>
      </c>
      <c r="K16" s="11" t="s">
        <v>75</v>
      </c>
    </row>
    <row r="17" spans="3:11" ht="12.75">
      <c r="C17" s="12" t="s">
        <v>8</v>
      </c>
      <c r="D17" s="141">
        <v>0.71</v>
      </c>
      <c r="E17" s="147">
        <v>0.74</v>
      </c>
      <c r="F17" s="141">
        <v>0.78</v>
      </c>
      <c r="G17" s="147">
        <v>0.8</v>
      </c>
      <c r="H17" s="13">
        <v>0.82</v>
      </c>
      <c r="I17" s="13">
        <v>0.83</v>
      </c>
      <c r="J17" s="196">
        <v>0.83</v>
      </c>
      <c r="K17" s="196">
        <v>0.8</v>
      </c>
    </row>
    <row r="18" spans="3:11" ht="12.75">
      <c r="C18" s="12" t="s">
        <v>9</v>
      </c>
      <c r="D18" s="142">
        <v>0.5</v>
      </c>
      <c r="E18" s="148">
        <v>0.54</v>
      </c>
      <c r="F18" s="142">
        <v>0.58</v>
      </c>
      <c r="G18" s="148">
        <v>0.58</v>
      </c>
      <c r="H18" s="14">
        <v>0.63</v>
      </c>
      <c r="I18" s="14">
        <v>0.63</v>
      </c>
      <c r="J18" s="148">
        <v>0.62</v>
      </c>
      <c r="K18" s="148">
        <v>0.59</v>
      </c>
    </row>
    <row r="19" spans="3:11" ht="12.75">
      <c r="C19" s="12" t="s">
        <v>10</v>
      </c>
      <c r="D19" s="142">
        <v>0.17</v>
      </c>
      <c r="E19" s="148">
        <v>0.18</v>
      </c>
      <c r="F19" s="142">
        <v>0.16</v>
      </c>
      <c r="G19" s="148">
        <v>0.19</v>
      </c>
      <c r="H19" s="14">
        <v>0.15</v>
      </c>
      <c r="I19" s="14">
        <v>0.16</v>
      </c>
      <c r="J19" s="148">
        <v>0.16</v>
      </c>
      <c r="K19" s="148">
        <v>0.16</v>
      </c>
    </row>
    <row r="20" spans="3:11" ht="12.75">
      <c r="C20" s="12"/>
      <c r="D20" s="143"/>
      <c r="E20" s="149"/>
      <c r="F20" s="143"/>
      <c r="G20" s="149"/>
      <c r="H20" s="15"/>
      <c r="I20" s="15"/>
      <c r="J20" s="149"/>
      <c r="K20" s="149"/>
    </row>
    <row r="21" spans="3:11" ht="12.75">
      <c r="C21" s="12" t="s">
        <v>11</v>
      </c>
      <c r="D21" s="142">
        <v>2.59</v>
      </c>
      <c r="E21" s="148">
        <v>1.98</v>
      </c>
      <c r="F21" s="142">
        <v>1.78</v>
      </c>
      <c r="G21" s="148">
        <v>2.31</v>
      </c>
      <c r="H21" s="14">
        <v>2.03</v>
      </c>
      <c r="I21" s="14">
        <v>2.1</v>
      </c>
      <c r="J21" s="148">
        <v>2.1</v>
      </c>
      <c r="K21" s="148">
        <v>2</v>
      </c>
    </row>
    <row r="22" spans="3:11" ht="12.75">
      <c r="C22" s="12"/>
      <c r="D22" s="143"/>
      <c r="E22" s="149"/>
      <c r="F22" s="143"/>
      <c r="G22" s="149"/>
      <c r="H22" s="15"/>
      <c r="I22" s="15"/>
      <c r="J22" s="149"/>
      <c r="K22" s="149"/>
    </row>
    <row r="23" spans="3:11" ht="12.75">
      <c r="C23" s="12" t="s">
        <v>12</v>
      </c>
      <c r="D23" s="144">
        <v>77</v>
      </c>
      <c r="E23" s="150">
        <v>75</v>
      </c>
      <c r="F23" s="144">
        <v>72</v>
      </c>
      <c r="G23" s="150">
        <v>70</v>
      </c>
      <c r="H23" s="16">
        <v>71</v>
      </c>
      <c r="I23" s="16">
        <v>71</v>
      </c>
      <c r="J23" s="150">
        <v>75</v>
      </c>
      <c r="K23" s="150">
        <v>75</v>
      </c>
    </row>
    <row r="24" spans="3:11" ht="12.75">
      <c r="C24" s="12" t="s">
        <v>31</v>
      </c>
      <c r="D24" s="144">
        <v>115</v>
      </c>
      <c r="E24" s="150">
        <v>112</v>
      </c>
      <c r="F24" s="144">
        <v>110</v>
      </c>
      <c r="G24" s="150">
        <v>95</v>
      </c>
      <c r="H24" s="16">
        <v>106</v>
      </c>
      <c r="I24" s="16">
        <v>106</v>
      </c>
      <c r="J24" s="150">
        <v>117</v>
      </c>
      <c r="K24" s="150">
        <v>110</v>
      </c>
    </row>
    <row r="25" spans="3:11" ht="12.75">
      <c r="C25" s="12" t="s">
        <v>30</v>
      </c>
      <c r="D25" s="142">
        <v>0.2858335712550436</v>
      </c>
      <c r="E25" s="148">
        <v>0.32</v>
      </c>
      <c r="F25" s="142">
        <v>0.35</v>
      </c>
      <c r="G25" s="148">
        <v>0.35</v>
      </c>
      <c r="H25" s="14">
        <v>0.44</v>
      </c>
      <c r="I25" s="14">
        <v>0.43</v>
      </c>
      <c r="J25" s="148">
        <v>0.42</v>
      </c>
      <c r="K25" s="148">
        <v>0.39</v>
      </c>
    </row>
    <row r="26" spans="3:11" ht="12.75">
      <c r="C26" s="12"/>
      <c r="D26" s="144"/>
      <c r="E26" s="150"/>
      <c r="F26" s="144"/>
      <c r="G26" s="150"/>
      <c r="H26" s="16"/>
      <c r="I26" s="16"/>
      <c r="J26" s="150"/>
      <c r="K26" s="150"/>
    </row>
    <row r="27" spans="3:11" ht="12.75">
      <c r="C27" s="12" t="s">
        <v>14</v>
      </c>
      <c r="D27" s="144">
        <v>34</v>
      </c>
      <c r="E27" s="150">
        <v>32</v>
      </c>
      <c r="F27" s="144">
        <v>36</v>
      </c>
      <c r="G27" s="150">
        <v>44</v>
      </c>
      <c r="H27" s="16">
        <v>44</v>
      </c>
      <c r="I27" s="16">
        <v>32</v>
      </c>
      <c r="J27" s="150">
        <v>34</v>
      </c>
      <c r="K27" s="150">
        <v>41</v>
      </c>
    </row>
    <row r="28" spans="3:11" ht="12.75">
      <c r="C28" s="12" t="s">
        <v>15</v>
      </c>
      <c r="D28" s="144">
        <v>31.7</v>
      </c>
      <c r="E28" s="150">
        <v>29</v>
      </c>
      <c r="F28" s="144">
        <v>31</v>
      </c>
      <c r="G28" s="150">
        <v>39</v>
      </c>
      <c r="H28" s="16">
        <v>41</v>
      </c>
      <c r="I28" s="16">
        <v>26</v>
      </c>
      <c r="J28" s="150">
        <v>30</v>
      </c>
      <c r="K28" s="150">
        <v>35</v>
      </c>
    </row>
    <row r="29" spans="3:11" ht="12.75">
      <c r="C29" s="12"/>
      <c r="D29" s="144"/>
      <c r="E29" s="150"/>
      <c r="F29" s="144"/>
      <c r="G29" s="150"/>
      <c r="H29" s="16"/>
      <c r="I29" s="16"/>
      <c r="J29" s="150"/>
      <c r="K29" s="150"/>
    </row>
    <row r="30" spans="3:11" ht="13.5" thickBot="1">
      <c r="C30" s="17" t="s">
        <v>13</v>
      </c>
      <c r="D30" s="145">
        <v>66</v>
      </c>
      <c r="E30" s="151">
        <v>72</v>
      </c>
      <c r="F30" s="145">
        <v>67</v>
      </c>
      <c r="G30" s="151">
        <v>78</v>
      </c>
      <c r="H30" s="18">
        <v>80</v>
      </c>
      <c r="I30" s="18">
        <v>80</v>
      </c>
      <c r="J30" s="151">
        <v>79</v>
      </c>
      <c r="K30" s="151">
        <v>79</v>
      </c>
    </row>
    <row r="31" ht="12.75">
      <c r="J31" s="103"/>
    </row>
    <row r="32" spans="3:11" ht="13.5" thickBot="1">
      <c r="C32" s="212" t="s">
        <v>59</v>
      </c>
      <c r="D32" s="204"/>
      <c r="E32" s="204"/>
      <c r="F32" s="204"/>
      <c r="G32" s="204"/>
      <c r="H32" s="204"/>
      <c r="I32" s="204"/>
      <c r="J32" s="204"/>
      <c r="K32" s="204"/>
    </row>
    <row r="33" spans="3:13" ht="13.5" thickBot="1">
      <c r="C33" s="5"/>
      <c r="D33" s="132" t="s">
        <v>0</v>
      </c>
      <c r="E33" s="136" t="s">
        <v>1</v>
      </c>
      <c r="F33" s="139" t="s">
        <v>2</v>
      </c>
      <c r="G33" s="136" t="s">
        <v>3</v>
      </c>
      <c r="H33" s="9" t="s">
        <v>53</v>
      </c>
      <c r="I33" s="9" t="s">
        <v>65</v>
      </c>
      <c r="J33" s="9" t="s">
        <v>71</v>
      </c>
      <c r="K33" s="9" t="s">
        <v>75</v>
      </c>
      <c r="M33" s="105"/>
    </row>
    <row r="34" spans="3:13" ht="12.75">
      <c r="C34" s="6" t="s">
        <v>17</v>
      </c>
      <c r="D34" s="153">
        <v>55</v>
      </c>
      <c r="E34" s="155">
        <v>61</v>
      </c>
      <c r="F34" s="153">
        <v>58</v>
      </c>
      <c r="G34" s="155">
        <v>59</v>
      </c>
      <c r="H34" s="94">
        <v>76</v>
      </c>
      <c r="I34" s="94">
        <v>75</v>
      </c>
      <c r="J34" s="197">
        <v>77</v>
      </c>
      <c r="K34" s="197">
        <v>63</v>
      </c>
      <c r="M34" s="200"/>
    </row>
    <row r="35" spans="3:13" ht="12.75">
      <c r="C35" s="6" t="s">
        <v>18</v>
      </c>
      <c r="D35" s="154">
        <v>11</v>
      </c>
      <c r="E35" s="156">
        <v>11</v>
      </c>
      <c r="F35" s="154">
        <v>10</v>
      </c>
      <c r="G35" s="156">
        <v>13</v>
      </c>
      <c r="H35" s="95">
        <v>11</v>
      </c>
      <c r="I35" s="95">
        <v>11.2</v>
      </c>
      <c r="J35" s="156">
        <v>12</v>
      </c>
      <c r="K35" s="156">
        <v>12</v>
      </c>
      <c r="M35" s="200"/>
    </row>
    <row r="36" spans="3:13" ht="12.75">
      <c r="C36" s="6" t="s">
        <v>19</v>
      </c>
      <c r="D36" s="154">
        <v>4</v>
      </c>
      <c r="E36" s="156">
        <v>3.5</v>
      </c>
      <c r="F36" s="154">
        <v>3</v>
      </c>
      <c r="G36" s="156">
        <v>4</v>
      </c>
      <c r="H36" s="95">
        <v>5</v>
      </c>
      <c r="I36" s="95">
        <v>4.8</v>
      </c>
      <c r="J36" s="156">
        <v>4.7</v>
      </c>
      <c r="K36" s="156">
        <v>5</v>
      </c>
      <c r="M36" s="105"/>
    </row>
    <row r="37" spans="3:13" ht="13.5" thickBot="1">
      <c r="C37" s="7" t="s">
        <v>20</v>
      </c>
      <c r="D37" s="135">
        <v>75</v>
      </c>
      <c r="E37" s="138">
        <v>80</v>
      </c>
      <c r="F37" s="135">
        <v>75</v>
      </c>
      <c r="G37" s="138">
        <v>81</v>
      </c>
      <c r="H37" s="4">
        <v>96</v>
      </c>
      <c r="I37" s="4">
        <v>94</v>
      </c>
      <c r="J37" s="138">
        <v>100</v>
      </c>
      <c r="K37" s="138">
        <v>87</v>
      </c>
      <c r="M37" s="200"/>
    </row>
    <row r="40" spans="3:19" ht="13.5" thickBot="1">
      <c r="C40" s="205" t="s">
        <v>33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4"/>
      <c r="S40" s="204"/>
    </row>
    <row r="41" spans="3:19" ht="12.75">
      <c r="C41" s="49"/>
      <c r="D41" s="44" t="s">
        <v>0</v>
      </c>
      <c r="E41" s="51" t="s">
        <v>34</v>
      </c>
      <c r="F41" s="30" t="s">
        <v>1</v>
      </c>
      <c r="G41" s="51" t="s">
        <v>34</v>
      </c>
      <c r="H41" s="30" t="s">
        <v>2</v>
      </c>
      <c r="I41" s="51" t="s">
        <v>34</v>
      </c>
      <c r="J41" s="30" t="s">
        <v>3</v>
      </c>
      <c r="K41" s="51" t="s">
        <v>34</v>
      </c>
      <c r="L41" s="30" t="s">
        <v>53</v>
      </c>
      <c r="M41" s="51" t="s">
        <v>34</v>
      </c>
      <c r="N41" s="30" t="s">
        <v>65</v>
      </c>
      <c r="O41" s="51" t="s">
        <v>34</v>
      </c>
      <c r="P41" s="30" t="s">
        <v>72</v>
      </c>
      <c r="Q41" s="51" t="s">
        <v>34</v>
      </c>
      <c r="R41" s="30" t="s">
        <v>76</v>
      </c>
      <c r="S41" s="51" t="s">
        <v>34</v>
      </c>
    </row>
    <row r="42" spans="3:19" ht="13.5" thickBot="1">
      <c r="C42" s="50"/>
      <c r="D42" s="45"/>
      <c r="E42" s="53" t="s">
        <v>35</v>
      </c>
      <c r="F42" s="34"/>
      <c r="G42" s="52" t="s">
        <v>35</v>
      </c>
      <c r="H42" s="34"/>
      <c r="I42" s="52" t="s">
        <v>35</v>
      </c>
      <c r="J42" s="34"/>
      <c r="K42" s="52" t="s">
        <v>35</v>
      </c>
      <c r="L42" s="34"/>
      <c r="M42" s="52" t="s">
        <v>35</v>
      </c>
      <c r="N42" s="34"/>
      <c r="O42" s="52" t="s">
        <v>35</v>
      </c>
      <c r="P42" s="34"/>
      <c r="Q42" s="52" t="s">
        <v>35</v>
      </c>
      <c r="R42" s="34"/>
      <c r="S42" s="52" t="s">
        <v>35</v>
      </c>
    </row>
    <row r="43" spans="3:19" ht="12.75">
      <c r="C43" s="54" t="s">
        <v>36</v>
      </c>
      <c r="D43" s="46">
        <v>10.3</v>
      </c>
      <c r="E43" s="37">
        <f aca="true" t="shared" si="0" ref="E43:E51">+D43/$D$51*100</f>
        <v>35.153583617747444</v>
      </c>
      <c r="F43" s="35">
        <v>7.1</v>
      </c>
      <c r="G43" s="37">
        <f aca="true" t="shared" si="1" ref="G43:G51">+F43/$F$51*100</f>
        <v>28.97959183673469</v>
      </c>
      <c r="H43" s="35">
        <v>7.3</v>
      </c>
      <c r="I43" s="37">
        <f aca="true" t="shared" si="2" ref="I43:I51">+H43/$H$51*100</f>
        <v>24.333333333333332</v>
      </c>
      <c r="J43" s="35">
        <v>8.7</v>
      </c>
      <c r="K43" s="37">
        <f aca="true" t="shared" si="3" ref="K43:K51">+J43/$J$51*100</f>
        <v>22.65625</v>
      </c>
      <c r="L43" s="35">
        <v>12.2</v>
      </c>
      <c r="M43" s="37">
        <f aca="true" t="shared" si="4" ref="M43:M51">+L43/$L$51*100</f>
        <v>24.206349206349206</v>
      </c>
      <c r="N43" s="175">
        <v>13.5</v>
      </c>
      <c r="O43" s="174">
        <f aca="true" t="shared" si="5" ref="O43:O51">+N43/$N$51*100</f>
        <v>24.545454545454547</v>
      </c>
      <c r="P43" s="175">
        <v>20</v>
      </c>
      <c r="Q43" s="38">
        <f aca="true" t="shared" si="6" ref="Q43:Q51">+P43/$P$51*100</f>
        <v>29.368575624082226</v>
      </c>
      <c r="R43" s="175">
        <v>21</v>
      </c>
      <c r="S43" s="38">
        <f>+R43/$R$51*100</f>
        <v>29.91452991452992</v>
      </c>
    </row>
    <row r="44" spans="3:19" ht="12.75">
      <c r="C44" s="55" t="s">
        <v>37</v>
      </c>
      <c r="D44" s="47">
        <v>1.9</v>
      </c>
      <c r="E44" s="38">
        <f t="shared" si="0"/>
        <v>6.484641638225256</v>
      </c>
      <c r="F44" s="33">
        <v>1.7</v>
      </c>
      <c r="G44" s="38">
        <f t="shared" si="1"/>
        <v>6.938775510204081</v>
      </c>
      <c r="H44" s="33">
        <v>2.4</v>
      </c>
      <c r="I44" s="38">
        <f t="shared" si="2"/>
        <v>8</v>
      </c>
      <c r="J44" s="33">
        <v>2.8</v>
      </c>
      <c r="K44" s="38">
        <f t="shared" si="3"/>
        <v>7.291666666666667</v>
      </c>
      <c r="L44" s="33">
        <v>3.2</v>
      </c>
      <c r="M44" s="38">
        <f t="shared" si="4"/>
        <v>6.349206349206351</v>
      </c>
      <c r="N44" s="172">
        <v>4.5</v>
      </c>
      <c r="O44" s="38">
        <f t="shared" si="5"/>
        <v>8.181818181818182</v>
      </c>
      <c r="P44" s="172">
        <v>5.1</v>
      </c>
      <c r="Q44" s="38">
        <f t="shared" si="6"/>
        <v>7.488986784140968</v>
      </c>
      <c r="R44" s="172">
        <v>4</v>
      </c>
      <c r="S44" s="38">
        <f>+R44/$R$51*100</f>
        <v>5.698005698005699</v>
      </c>
    </row>
    <row r="45" spans="3:19" ht="12.75">
      <c r="C45" s="55" t="s">
        <v>38</v>
      </c>
      <c r="D45" s="47">
        <v>0.7</v>
      </c>
      <c r="E45" s="38">
        <f t="shared" si="0"/>
        <v>2.3890784982935154</v>
      </c>
      <c r="F45" s="33">
        <v>1.4</v>
      </c>
      <c r="G45" s="38">
        <f t="shared" si="1"/>
        <v>5.714285714285714</v>
      </c>
      <c r="H45" s="33">
        <v>2</v>
      </c>
      <c r="I45" s="38">
        <f t="shared" si="2"/>
        <v>6.666666666666667</v>
      </c>
      <c r="J45" s="33">
        <v>3.4</v>
      </c>
      <c r="K45" s="38">
        <f t="shared" si="3"/>
        <v>8.854166666666668</v>
      </c>
      <c r="L45" s="33">
        <v>5.1</v>
      </c>
      <c r="M45" s="38">
        <f t="shared" si="4"/>
        <v>10.119047619047619</v>
      </c>
      <c r="N45" s="172">
        <v>6.5</v>
      </c>
      <c r="O45" s="38">
        <f t="shared" si="5"/>
        <v>11.818181818181818</v>
      </c>
      <c r="P45" s="172">
        <v>8.8</v>
      </c>
      <c r="Q45" s="38">
        <f t="shared" si="6"/>
        <v>12.922173274596183</v>
      </c>
      <c r="R45" s="172">
        <v>11</v>
      </c>
      <c r="S45" s="38">
        <f aca="true" t="shared" si="7" ref="S45:S50">+R45/$R$51*100</f>
        <v>15.669515669515672</v>
      </c>
    </row>
    <row r="46" spans="3:19" ht="12.75">
      <c r="C46" s="55" t="s">
        <v>39</v>
      </c>
      <c r="D46" s="47">
        <v>4.8</v>
      </c>
      <c r="E46" s="38">
        <f t="shared" si="0"/>
        <v>16.38225255972696</v>
      </c>
      <c r="F46" s="33">
        <v>3.9</v>
      </c>
      <c r="G46" s="38">
        <f t="shared" si="1"/>
        <v>15.918367346938775</v>
      </c>
      <c r="H46" s="33">
        <v>4.7</v>
      </c>
      <c r="I46" s="38">
        <f t="shared" si="2"/>
        <v>15.666666666666668</v>
      </c>
      <c r="J46" s="33">
        <v>5.7</v>
      </c>
      <c r="K46" s="38">
        <f t="shared" si="3"/>
        <v>14.84375</v>
      </c>
      <c r="L46" s="33">
        <v>8.9</v>
      </c>
      <c r="M46" s="38">
        <f t="shared" si="4"/>
        <v>17.658730158730158</v>
      </c>
      <c r="N46" s="172">
        <v>9.5</v>
      </c>
      <c r="O46" s="38">
        <f t="shared" si="5"/>
        <v>17.272727272727273</v>
      </c>
      <c r="P46" s="172">
        <v>11</v>
      </c>
      <c r="Q46" s="38">
        <f t="shared" si="6"/>
        <v>16.152716593245227</v>
      </c>
      <c r="R46" s="172">
        <v>11</v>
      </c>
      <c r="S46" s="38">
        <f t="shared" si="7"/>
        <v>15.669515669515672</v>
      </c>
    </row>
    <row r="47" spans="3:19" ht="12.75">
      <c r="C47" s="55" t="s">
        <v>40</v>
      </c>
      <c r="D47" s="47">
        <v>3.8</v>
      </c>
      <c r="E47" s="38">
        <f t="shared" si="0"/>
        <v>12.969283276450511</v>
      </c>
      <c r="F47" s="33">
        <v>3.5</v>
      </c>
      <c r="G47" s="38">
        <f t="shared" si="1"/>
        <v>14.285714285714285</v>
      </c>
      <c r="H47" s="33">
        <v>4.2</v>
      </c>
      <c r="I47" s="38">
        <f t="shared" si="2"/>
        <v>14.000000000000002</v>
      </c>
      <c r="J47" s="33">
        <v>5.2</v>
      </c>
      <c r="K47" s="38">
        <f t="shared" si="3"/>
        <v>13.541666666666668</v>
      </c>
      <c r="L47" s="33">
        <v>4.5</v>
      </c>
      <c r="M47" s="38">
        <f t="shared" si="4"/>
        <v>8.928571428571429</v>
      </c>
      <c r="N47" s="172">
        <v>5</v>
      </c>
      <c r="O47" s="38">
        <f t="shared" si="5"/>
        <v>9.090909090909092</v>
      </c>
      <c r="P47" s="172">
        <v>5.6</v>
      </c>
      <c r="Q47" s="38">
        <f t="shared" si="6"/>
        <v>8.223201174743023</v>
      </c>
      <c r="R47" s="172">
        <v>5.9</v>
      </c>
      <c r="S47" s="38">
        <f t="shared" si="7"/>
        <v>8.404558404558408</v>
      </c>
    </row>
    <row r="48" spans="3:19" ht="12.75">
      <c r="C48" s="55" t="s">
        <v>41</v>
      </c>
      <c r="D48" s="47">
        <v>3.3</v>
      </c>
      <c r="E48" s="38">
        <f t="shared" si="0"/>
        <v>11.262798634812286</v>
      </c>
      <c r="F48" s="33">
        <v>2.7</v>
      </c>
      <c r="G48" s="38">
        <f t="shared" si="1"/>
        <v>11.020408163265307</v>
      </c>
      <c r="H48" s="33">
        <v>3.8</v>
      </c>
      <c r="I48" s="38">
        <f t="shared" si="2"/>
        <v>12.666666666666664</v>
      </c>
      <c r="J48" s="33">
        <v>5</v>
      </c>
      <c r="K48" s="38">
        <f t="shared" si="3"/>
        <v>13.020833333333334</v>
      </c>
      <c r="L48" s="33">
        <v>6.8</v>
      </c>
      <c r="M48" s="38">
        <f t="shared" si="4"/>
        <v>13.492063492063492</v>
      </c>
      <c r="N48" s="172">
        <v>7.5</v>
      </c>
      <c r="O48" s="38">
        <f t="shared" si="5"/>
        <v>13.636363636363635</v>
      </c>
      <c r="P48" s="172">
        <v>8.6</v>
      </c>
      <c r="Q48" s="38">
        <f t="shared" si="6"/>
        <v>12.628487518355358</v>
      </c>
      <c r="R48" s="172">
        <v>7</v>
      </c>
      <c r="S48" s="38">
        <f t="shared" si="7"/>
        <v>9.971509971509974</v>
      </c>
    </row>
    <row r="49" spans="3:19" ht="12.75">
      <c r="C49" s="55" t="s">
        <v>42</v>
      </c>
      <c r="D49" s="47">
        <v>2.4</v>
      </c>
      <c r="E49" s="38">
        <f t="shared" si="0"/>
        <v>8.19112627986348</v>
      </c>
      <c r="F49" s="33">
        <v>1.7</v>
      </c>
      <c r="G49" s="38">
        <f t="shared" si="1"/>
        <v>6.938775510204081</v>
      </c>
      <c r="H49" s="33">
        <v>2.1</v>
      </c>
      <c r="I49" s="38">
        <f t="shared" si="2"/>
        <v>7.000000000000001</v>
      </c>
      <c r="J49" s="33">
        <v>3.3</v>
      </c>
      <c r="K49" s="38">
        <f t="shared" si="3"/>
        <v>8.59375</v>
      </c>
      <c r="L49" s="33">
        <v>3.4</v>
      </c>
      <c r="M49" s="38">
        <f t="shared" si="4"/>
        <v>6.746031746031746</v>
      </c>
      <c r="N49" s="172">
        <v>3.5</v>
      </c>
      <c r="O49" s="38">
        <f t="shared" si="5"/>
        <v>6.363636363636363</v>
      </c>
      <c r="P49" s="172">
        <v>4.4</v>
      </c>
      <c r="Q49" s="38">
        <f t="shared" si="6"/>
        <v>6.4610866372980915</v>
      </c>
      <c r="R49" s="172">
        <v>4.7</v>
      </c>
      <c r="S49" s="38">
        <f t="shared" si="7"/>
        <v>6.6951566951566965</v>
      </c>
    </row>
    <row r="50" spans="3:19" ht="12.75">
      <c r="C50" s="55" t="s">
        <v>43</v>
      </c>
      <c r="D50" s="47">
        <v>2</v>
      </c>
      <c r="E50" s="38">
        <f t="shared" si="0"/>
        <v>6.825938566552901</v>
      </c>
      <c r="F50" s="33">
        <v>2.5</v>
      </c>
      <c r="G50" s="38">
        <f t="shared" si="1"/>
        <v>10.204081632653061</v>
      </c>
      <c r="H50" s="33">
        <v>3.4</v>
      </c>
      <c r="I50" s="38">
        <f t="shared" si="2"/>
        <v>11.333333333333332</v>
      </c>
      <c r="J50" s="33">
        <v>4.2</v>
      </c>
      <c r="K50" s="38">
        <f t="shared" si="3"/>
        <v>10.937500000000002</v>
      </c>
      <c r="L50" s="33">
        <v>6.2</v>
      </c>
      <c r="M50" s="38">
        <f t="shared" si="4"/>
        <v>12.301587301587302</v>
      </c>
      <c r="N50" s="172">
        <v>5</v>
      </c>
      <c r="O50" s="38">
        <f t="shared" si="5"/>
        <v>9.090909090909092</v>
      </c>
      <c r="P50" s="172">
        <v>4.6</v>
      </c>
      <c r="Q50" s="38">
        <f t="shared" si="6"/>
        <v>6.754772393538912</v>
      </c>
      <c r="R50" s="172">
        <f>5+0.6</f>
        <v>5.6</v>
      </c>
      <c r="S50" s="38">
        <f t="shared" si="7"/>
        <v>7.9772079772079785</v>
      </c>
    </row>
    <row r="51" spans="3:19" ht="12.75">
      <c r="C51" s="55" t="s">
        <v>52</v>
      </c>
      <c r="D51" s="56">
        <v>29.3</v>
      </c>
      <c r="E51" s="38">
        <f t="shared" si="0"/>
        <v>100</v>
      </c>
      <c r="F51" s="57">
        <v>24.5</v>
      </c>
      <c r="G51" s="38">
        <f t="shared" si="1"/>
        <v>100</v>
      </c>
      <c r="H51" s="57">
        <v>30</v>
      </c>
      <c r="I51" s="38">
        <f t="shared" si="2"/>
        <v>100</v>
      </c>
      <c r="J51" s="57">
        <v>38.4</v>
      </c>
      <c r="K51" s="38">
        <f t="shared" si="3"/>
        <v>100</v>
      </c>
      <c r="L51" s="57">
        <v>50.4</v>
      </c>
      <c r="M51" s="38">
        <f t="shared" si="4"/>
        <v>100</v>
      </c>
      <c r="N51" s="173">
        <f>SUM(N43:N50)</f>
        <v>55</v>
      </c>
      <c r="O51" s="38">
        <f t="shared" si="5"/>
        <v>100</v>
      </c>
      <c r="P51" s="173">
        <f>SUM(P43:P50)</f>
        <v>68.10000000000001</v>
      </c>
      <c r="Q51" s="38">
        <f t="shared" si="6"/>
        <v>100</v>
      </c>
      <c r="R51" s="173">
        <f>SUM(R43:R50)</f>
        <v>70.19999999999999</v>
      </c>
      <c r="S51" s="38">
        <f>+R51/$R$51*100</f>
        <v>100</v>
      </c>
    </row>
    <row r="52" spans="3:19" ht="13.5" thickBot="1">
      <c r="C52" s="31"/>
      <c r="D52" s="48"/>
      <c r="E52" s="41"/>
      <c r="F52" s="40"/>
      <c r="G52" s="41"/>
      <c r="H52" s="40"/>
      <c r="I52" s="41"/>
      <c r="J52" s="40"/>
      <c r="K52" s="41"/>
      <c r="L52" s="40"/>
      <c r="M52" s="41"/>
      <c r="N52" s="176"/>
      <c r="O52" s="177"/>
      <c r="P52" s="176"/>
      <c r="Q52" s="177"/>
      <c r="R52" s="176"/>
      <c r="S52" s="177"/>
    </row>
    <row r="53" spans="3:19" ht="12.75">
      <c r="C53" s="58" t="s">
        <v>44</v>
      </c>
      <c r="D53" s="59">
        <v>4.3</v>
      </c>
      <c r="E53" s="26"/>
      <c r="F53" s="61">
        <v>5.6</v>
      </c>
      <c r="G53" s="26"/>
      <c r="H53" s="61">
        <v>5.6</v>
      </c>
      <c r="I53" s="26"/>
      <c r="J53" s="61">
        <v>6.9</v>
      </c>
      <c r="K53" s="26"/>
      <c r="L53" s="61">
        <v>7</v>
      </c>
      <c r="M53" s="26"/>
      <c r="N53" s="61">
        <v>11</v>
      </c>
      <c r="O53" s="26"/>
      <c r="P53" s="61">
        <v>16</v>
      </c>
      <c r="Q53" s="26"/>
      <c r="R53" s="61">
        <v>17</v>
      </c>
      <c r="S53" s="26"/>
    </row>
    <row r="54" spans="3:19" ht="13.5" thickBot="1">
      <c r="C54" s="29" t="s">
        <v>45</v>
      </c>
      <c r="D54" s="60">
        <v>1.3</v>
      </c>
      <c r="E54" s="78"/>
      <c r="F54" s="62">
        <v>1.4</v>
      </c>
      <c r="G54" s="78"/>
      <c r="H54" s="62">
        <v>2.4</v>
      </c>
      <c r="I54" s="78"/>
      <c r="J54" s="62">
        <v>2.1</v>
      </c>
      <c r="K54" s="78"/>
      <c r="L54" s="62">
        <v>0.8</v>
      </c>
      <c r="M54" s="78"/>
      <c r="N54" s="62">
        <v>0.6</v>
      </c>
      <c r="O54" s="78"/>
      <c r="P54" s="62">
        <v>0.9</v>
      </c>
      <c r="Q54" s="78"/>
      <c r="R54" s="62">
        <v>0.8</v>
      </c>
      <c r="S54" s="78"/>
    </row>
    <row r="55" spans="3:19" ht="13.5" thickBot="1">
      <c r="C55" s="32"/>
      <c r="D55" s="42"/>
      <c r="E55" s="43"/>
      <c r="F55" s="42"/>
      <c r="G55" s="43"/>
      <c r="H55" s="42"/>
      <c r="I55" s="43"/>
      <c r="J55" s="42"/>
      <c r="K55" s="43"/>
      <c r="L55" s="42"/>
      <c r="M55" s="43"/>
      <c r="N55" s="42"/>
      <c r="O55" s="43"/>
      <c r="P55" s="42"/>
      <c r="Q55" s="43"/>
      <c r="R55" s="42"/>
      <c r="S55" s="43"/>
    </row>
    <row r="56" spans="3:19" ht="13.5" thickBot="1">
      <c r="C56" s="63" t="s">
        <v>46</v>
      </c>
      <c r="D56" s="64">
        <v>35</v>
      </c>
      <c r="E56" s="79"/>
      <c r="F56" s="64">
        <v>31.5</v>
      </c>
      <c r="G56" s="79"/>
      <c r="H56" s="64">
        <v>38</v>
      </c>
      <c r="I56" s="79"/>
      <c r="J56" s="64">
        <v>47.4</v>
      </c>
      <c r="K56" s="79"/>
      <c r="L56" s="64">
        <v>58.3</v>
      </c>
      <c r="M56" s="79"/>
      <c r="N56" s="64">
        <f>+N51+N53+N54</f>
        <v>66.6</v>
      </c>
      <c r="O56" s="79"/>
      <c r="P56" s="64">
        <f>+P51+P53+P54</f>
        <v>85.00000000000001</v>
      </c>
      <c r="Q56" s="79"/>
      <c r="R56" s="64">
        <f>+R51+R53+R54</f>
        <v>87.99999999999999</v>
      </c>
      <c r="S56" s="79"/>
    </row>
    <row r="58" spans="3:19" ht="13.5" thickBot="1">
      <c r="C58" s="207" t="s">
        <v>49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4"/>
      <c r="S58" s="204"/>
    </row>
    <row r="59" spans="3:19" ht="12.75">
      <c r="C59" s="66"/>
      <c r="D59" s="67" t="s">
        <v>0</v>
      </c>
      <c r="E59" s="36"/>
      <c r="F59" s="67" t="s">
        <v>1</v>
      </c>
      <c r="G59" s="36" t="s">
        <v>60</v>
      </c>
      <c r="H59" s="67" t="s">
        <v>2</v>
      </c>
      <c r="I59" s="36" t="s">
        <v>60</v>
      </c>
      <c r="J59" s="67" t="s">
        <v>3</v>
      </c>
      <c r="K59" s="36" t="s">
        <v>60</v>
      </c>
      <c r="L59" s="67" t="s">
        <v>53</v>
      </c>
      <c r="M59" s="36" t="s">
        <v>60</v>
      </c>
      <c r="N59" s="67" t="s">
        <v>65</v>
      </c>
      <c r="O59" s="36" t="s">
        <v>60</v>
      </c>
      <c r="P59" s="67" t="s">
        <v>71</v>
      </c>
      <c r="Q59" s="36" t="s">
        <v>60</v>
      </c>
      <c r="R59" s="67" t="s">
        <v>75</v>
      </c>
      <c r="S59" s="36" t="s">
        <v>60</v>
      </c>
    </row>
    <row r="60" spans="3:19" ht="13.5" thickBot="1">
      <c r="C60" s="68"/>
      <c r="D60" s="69" t="s">
        <v>50</v>
      </c>
      <c r="E60" s="163"/>
      <c r="F60" s="69" t="s">
        <v>50</v>
      </c>
      <c r="G60" s="163" t="s">
        <v>61</v>
      </c>
      <c r="H60" s="69" t="s">
        <v>50</v>
      </c>
      <c r="I60" s="163" t="s">
        <v>61</v>
      </c>
      <c r="J60" s="69" t="s">
        <v>50</v>
      </c>
      <c r="K60" s="163" t="s">
        <v>61</v>
      </c>
      <c r="L60" s="69" t="s">
        <v>50</v>
      </c>
      <c r="M60" s="163" t="s">
        <v>61</v>
      </c>
      <c r="N60" s="69" t="s">
        <v>50</v>
      </c>
      <c r="O60" s="163" t="s">
        <v>61</v>
      </c>
      <c r="P60" s="69" t="s">
        <v>50</v>
      </c>
      <c r="Q60" s="163" t="s">
        <v>61</v>
      </c>
      <c r="R60" s="69" t="s">
        <v>50</v>
      </c>
      <c r="S60" s="163" t="s">
        <v>61</v>
      </c>
    </row>
    <row r="61" spans="3:19" ht="12.75">
      <c r="C61" s="70" t="s">
        <v>36</v>
      </c>
      <c r="D61" s="71">
        <f>+D43</f>
        <v>10.3</v>
      </c>
      <c r="E61" s="5"/>
      <c r="F61" s="81">
        <f>+F43</f>
        <v>7.1</v>
      </c>
      <c r="G61" s="37">
        <f aca="true" t="shared" si="8" ref="G61:G69">+(((F61-D61)/D61))*100</f>
        <v>-31.06796116504855</v>
      </c>
      <c r="H61" s="81">
        <f aca="true" t="shared" si="9" ref="H61:H69">+H43</f>
        <v>7.3</v>
      </c>
      <c r="I61" s="37">
        <f aca="true" t="shared" si="10" ref="I61:I69">+(((H61-F61)/F61))*100</f>
        <v>2.8169014084507067</v>
      </c>
      <c r="J61" s="81">
        <f aca="true" t="shared" si="11" ref="J61:L69">+J43</f>
        <v>8.7</v>
      </c>
      <c r="K61" s="37">
        <f>+(((J61-H61)/H61))*100</f>
        <v>19.178082191780817</v>
      </c>
      <c r="L61" s="81">
        <f t="shared" si="11"/>
        <v>12.2</v>
      </c>
      <c r="M61" s="37">
        <f>+(((L61-J61)/J61))*100</f>
        <v>40.229885057471265</v>
      </c>
      <c r="N61" s="81">
        <f aca="true" t="shared" si="12" ref="N61:P69">+N43</f>
        <v>13.5</v>
      </c>
      <c r="O61" s="37">
        <f>+(((N61-L61)/L61))*100</f>
        <v>10.655737704918039</v>
      </c>
      <c r="P61" s="81">
        <f t="shared" si="12"/>
        <v>20</v>
      </c>
      <c r="Q61" s="37">
        <f>+(((P61-N61)/N61))*100</f>
        <v>48.148148148148145</v>
      </c>
      <c r="R61" s="81">
        <f aca="true" t="shared" si="13" ref="R61:R69">+R43</f>
        <v>21</v>
      </c>
      <c r="S61" s="37">
        <f>+(((R61-P61)/P61))*100</f>
        <v>5</v>
      </c>
    </row>
    <row r="62" spans="3:19" ht="12.75">
      <c r="C62" s="72" t="s">
        <v>37</v>
      </c>
      <c r="D62" s="73">
        <f>+D44</f>
        <v>1.9</v>
      </c>
      <c r="E62" s="39"/>
      <c r="F62" s="82">
        <f>+F44</f>
        <v>1.7</v>
      </c>
      <c r="G62" s="38">
        <f t="shared" si="8"/>
        <v>-10.526315789473681</v>
      </c>
      <c r="H62" s="82">
        <f t="shared" si="9"/>
        <v>2.4</v>
      </c>
      <c r="I62" s="38">
        <f t="shared" si="10"/>
        <v>41.17647058823529</v>
      </c>
      <c r="J62" s="82">
        <f t="shared" si="11"/>
        <v>2.8</v>
      </c>
      <c r="K62" s="38">
        <f aca="true" t="shared" si="14" ref="K62:K74">+(((J62-H62)/H62))*100</f>
        <v>16.666666666666664</v>
      </c>
      <c r="L62" s="82">
        <f t="shared" si="11"/>
        <v>3.2</v>
      </c>
      <c r="M62" s="38">
        <f aca="true" t="shared" si="15" ref="M62:M69">+(((L62-J62)/J62))*100</f>
        <v>14.285714285714299</v>
      </c>
      <c r="N62" s="82">
        <f t="shared" si="12"/>
        <v>4.5</v>
      </c>
      <c r="O62" s="38">
        <f>+(((N62-L62)/L62))*100</f>
        <v>40.62499999999999</v>
      </c>
      <c r="P62" s="82">
        <f t="shared" si="12"/>
        <v>5.1</v>
      </c>
      <c r="Q62" s="38">
        <f>+(((P62-N62)/N62))*100</f>
        <v>13.333333333333325</v>
      </c>
      <c r="R62" s="82">
        <f t="shared" si="13"/>
        <v>4</v>
      </c>
      <c r="S62" s="38">
        <f>+(((R62-P62)/P62))*100</f>
        <v>-21.568627450980387</v>
      </c>
    </row>
    <row r="63" spans="3:19" ht="12.75">
      <c r="C63" s="72" t="s">
        <v>38</v>
      </c>
      <c r="D63" s="73">
        <f aca="true" t="shared" si="16" ref="D63:F69">+D45</f>
        <v>0.7</v>
      </c>
      <c r="E63" s="39"/>
      <c r="F63" s="82">
        <f t="shared" si="16"/>
        <v>1.4</v>
      </c>
      <c r="G63" s="38">
        <f t="shared" si="8"/>
        <v>100</v>
      </c>
      <c r="H63" s="82">
        <f t="shared" si="9"/>
        <v>2</v>
      </c>
      <c r="I63" s="38">
        <f t="shared" si="10"/>
        <v>42.85714285714287</v>
      </c>
      <c r="J63" s="82">
        <f t="shared" si="11"/>
        <v>3.4</v>
      </c>
      <c r="K63" s="38">
        <f t="shared" si="14"/>
        <v>70</v>
      </c>
      <c r="L63" s="82">
        <f t="shared" si="11"/>
        <v>5.1</v>
      </c>
      <c r="M63" s="38">
        <f t="shared" si="15"/>
        <v>49.99999999999999</v>
      </c>
      <c r="N63" s="82">
        <f t="shared" si="12"/>
        <v>6.5</v>
      </c>
      <c r="O63" s="38">
        <f aca="true" t="shared" si="17" ref="O63:O69">+(((N63-L63)/L63))*100</f>
        <v>27.450980392156872</v>
      </c>
      <c r="P63" s="82">
        <f t="shared" si="12"/>
        <v>8.8</v>
      </c>
      <c r="Q63" s="38">
        <f aca="true" t="shared" si="18" ref="Q63:Q69">+(((P63-N63)/N63))*100</f>
        <v>35.3846153846154</v>
      </c>
      <c r="R63" s="82">
        <f t="shared" si="13"/>
        <v>11</v>
      </c>
      <c r="S63" s="38">
        <f aca="true" t="shared" si="19" ref="S63:S69">+(((R63-P63)/P63))*100</f>
        <v>24.99999999999999</v>
      </c>
    </row>
    <row r="64" spans="3:19" ht="12.75">
      <c r="C64" s="72" t="s">
        <v>39</v>
      </c>
      <c r="D64" s="73">
        <f t="shared" si="16"/>
        <v>4.8</v>
      </c>
      <c r="E64" s="39"/>
      <c r="F64" s="82">
        <f t="shared" si="16"/>
        <v>3.9</v>
      </c>
      <c r="G64" s="38">
        <f t="shared" si="8"/>
        <v>-18.75</v>
      </c>
      <c r="H64" s="82">
        <f t="shared" si="9"/>
        <v>4.7</v>
      </c>
      <c r="I64" s="38">
        <f t="shared" si="10"/>
        <v>20.51282051282052</v>
      </c>
      <c r="J64" s="82">
        <f t="shared" si="11"/>
        <v>5.7</v>
      </c>
      <c r="K64" s="38">
        <f t="shared" si="14"/>
        <v>21.27659574468085</v>
      </c>
      <c r="L64" s="82">
        <f t="shared" si="11"/>
        <v>8.9</v>
      </c>
      <c r="M64" s="38">
        <f t="shared" si="15"/>
        <v>56.14035087719298</v>
      </c>
      <c r="N64" s="82">
        <f t="shared" si="12"/>
        <v>9.5</v>
      </c>
      <c r="O64" s="38">
        <f t="shared" si="17"/>
        <v>6.741573033707861</v>
      </c>
      <c r="P64" s="82">
        <f t="shared" si="12"/>
        <v>11</v>
      </c>
      <c r="Q64" s="38">
        <f t="shared" si="18"/>
        <v>15.789473684210526</v>
      </c>
      <c r="R64" s="82">
        <f t="shared" si="13"/>
        <v>11</v>
      </c>
      <c r="S64" s="38">
        <f t="shared" si="19"/>
        <v>0</v>
      </c>
    </row>
    <row r="65" spans="3:19" ht="12.75">
      <c r="C65" s="72" t="s">
        <v>40</v>
      </c>
      <c r="D65" s="73">
        <f t="shared" si="16"/>
        <v>3.8</v>
      </c>
      <c r="E65" s="39"/>
      <c r="F65" s="82">
        <f t="shared" si="16"/>
        <v>3.5</v>
      </c>
      <c r="G65" s="38">
        <f t="shared" si="8"/>
        <v>-7.894736842105258</v>
      </c>
      <c r="H65" s="82">
        <f t="shared" si="9"/>
        <v>4.2</v>
      </c>
      <c r="I65" s="38">
        <f t="shared" si="10"/>
        <v>20.000000000000004</v>
      </c>
      <c r="J65" s="82">
        <f t="shared" si="11"/>
        <v>5.2</v>
      </c>
      <c r="K65" s="38">
        <f t="shared" si="14"/>
        <v>23.809523809523807</v>
      </c>
      <c r="L65" s="82">
        <f t="shared" si="11"/>
        <v>4.5</v>
      </c>
      <c r="M65" s="38">
        <f t="shared" si="15"/>
        <v>-13.461538461538463</v>
      </c>
      <c r="N65" s="82">
        <f t="shared" si="12"/>
        <v>5</v>
      </c>
      <c r="O65" s="38">
        <f t="shared" si="17"/>
        <v>11.11111111111111</v>
      </c>
      <c r="P65" s="82">
        <f t="shared" si="12"/>
        <v>5.6</v>
      </c>
      <c r="Q65" s="38">
        <f t="shared" si="18"/>
        <v>11.999999999999993</v>
      </c>
      <c r="R65" s="82">
        <f t="shared" si="13"/>
        <v>5.9</v>
      </c>
      <c r="S65" s="38">
        <f t="shared" si="19"/>
        <v>5.35714285714287</v>
      </c>
    </row>
    <row r="66" spans="3:19" ht="12.75">
      <c r="C66" s="72" t="s">
        <v>41</v>
      </c>
      <c r="D66" s="73">
        <f t="shared" si="16"/>
        <v>3.3</v>
      </c>
      <c r="E66" s="39"/>
      <c r="F66" s="82">
        <f t="shared" si="16"/>
        <v>2.7</v>
      </c>
      <c r="G66" s="38">
        <f t="shared" si="8"/>
        <v>-18.181818181818173</v>
      </c>
      <c r="H66" s="82">
        <f t="shared" si="9"/>
        <v>3.8</v>
      </c>
      <c r="I66" s="38">
        <f t="shared" si="10"/>
        <v>40.740740740740726</v>
      </c>
      <c r="J66" s="82">
        <f t="shared" si="11"/>
        <v>5</v>
      </c>
      <c r="K66" s="38">
        <f t="shared" si="14"/>
        <v>31.578947368421055</v>
      </c>
      <c r="L66" s="82">
        <f t="shared" si="11"/>
        <v>6.8</v>
      </c>
      <c r="M66" s="38">
        <f t="shared" si="15"/>
        <v>36</v>
      </c>
      <c r="N66" s="82">
        <f t="shared" si="12"/>
        <v>7.5</v>
      </c>
      <c r="O66" s="38">
        <f t="shared" si="17"/>
        <v>10.294117647058826</v>
      </c>
      <c r="P66" s="82">
        <f t="shared" si="12"/>
        <v>8.6</v>
      </c>
      <c r="Q66" s="38">
        <f t="shared" si="18"/>
        <v>14.66666666666666</v>
      </c>
      <c r="R66" s="82">
        <f t="shared" si="13"/>
        <v>7</v>
      </c>
      <c r="S66" s="38">
        <f t="shared" si="19"/>
        <v>-18.604651162790695</v>
      </c>
    </row>
    <row r="67" spans="3:19" ht="12.75">
      <c r="C67" s="72" t="s">
        <v>42</v>
      </c>
      <c r="D67" s="73">
        <f t="shared" si="16"/>
        <v>2.4</v>
      </c>
      <c r="E67" s="39"/>
      <c r="F67" s="82">
        <f t="shared" si="16"/>
        <v>1.7</v>
      </c>
      <c r="G67" s="38">
        <f t="shared" si="8"/>
        <v>-29.166666666666668</v>
      </c>
      <c r="H67" s="82">
        <f t="shared" si="9"/>
        <v>2.1</v>
      </c>
      <c r="I67" s="38">
        <f t="shared" si="10"/>
        <v>23.52941176470589</v>
      </c>
      <c r="J67" s="82">
        <f t="shared" si="11"/>
        <v>3.3</v>
      </c>
      <c r="K67" s="38">
        <f t="shared" si="14"/>
        <v>57.14285714285713</v>
      </c>
      <c r="L67" s="82">
        <f t="shared" si="11"/>
        <v>3.4</v>
      </c>
      <c r="M67" s="38">
        <f t="shared" si="15"/>
        <v>3.030303030303033</v>
      </c>
      <c r="N67" s="82">
        <f t="shared" si="12"/>
        <v>3.5</v>
      </c>
      <c r="O67" s="38">
        <f t="shared" si="17"/>
        <v>2.941176470588238</v>
      </c>
      <c r="P67" s="82">
        <f t="shared" si="12"/>
        <v>4.4</v>
      </c>
      <c r="Q67" s="38">
        <f t="shared" si="18"/>
        <v>25.714285714285722</v>
      </c>
      <c r="R67" s="82">
        <f t="shared" si="13"/>
        <v>4.7</v>
      </c>
      <c r="S67" s="38">
        <f t="shared" si="19"/>
        <v>6.818181818181814</v>
      </c>
    </row>
    <row r="68" spans="3:19" ht="12.75">
      <c r="C68" s="72" t="s">
        <v>43</v>
      </c>
      <c r="D68" s="73">
        <f t="shared" si="16"/>
        <v>2</v>
      </c>
      <c r="E68" s="39"/>
      <c r="F68" s="82">
        <f t="shared" si="16"/>
        <v>2.5</v>
      </c>
      <c r="G68" s="38">
        <f t="shared" si="8"/>
        <v>25</v>
      </c>
      <c r="H68" s="82">
        <f t="shared" si="9"/>
        <v>3.4</v>
      </c>
      <c r="I68" s="38">
        <f t="shared" si="10"/>
        <v>36</v>
      </c>
      <c r="J68" s="82">
        <f t="shared" si="11"/>
        <v>4.2</v>
      </c>
      <c r="K68" s="38">
        <f t="shared" si="14"/>
        <v>23.52941176470589</v>
      </c>
      <c r="L68" s="82">
        <f t="shared" si="11"/>
        <v>6.2</v>
      </c>
      <c r="M68" s="38">
        <f t="shared" si="15"/>
        <v>47.61904761904761</v>
      </c>
      <c r="N68" s="82">
        <f t="shared" si="12"/>
        <v>5</v>
      </c>
      <c r="O68" s="38">
        <f t="shared" si="17"/>
        <v>-19.35483870967742</v>
      </c>
      <c r="P68" s="82">
        <f t="shared" si="12"/>
        <v>4.6</v>
      </c>
      <c r="Q68" s="38">
        <f t="shared" si="18"/>
        <v>-8.000000000000007</v>
      </c>
      <c r="R68" s="82">
        <f t="shared" si="13"/>
        <v>5.6</v>
      </c>
      <c r="S68" s="38">
        <f t="shared" si="19"/>
        <v>21.73913043478261</v>
      </c>
    </row>
    <row r="69" spans="3:19" ht="12.75">
      <c r="C69" s="72" t="s">
        <v>47</v>
      </c>
      <c r="D69" s="77">
        <f t="shared" si="16"/>
        <v>29.3</v>
      </c>
      <c r="E69" s="39"/>
      <c r="F69" s="83">
        <f t="shared" si="16"/>
        <v>24.5</v>
      </c>
      <c r="G69" s="38">
        <f t="shared" si="8"/>
        <v>-16.382252559726965</v>
      </c>
      <c r="H69" s="83">
        <f t="shared" si="9"/>
        <v>30</v>
      </c>
      <c r="I69" s="38">
        <f t="shared" si="10"/>
        <v>22.448979591836736</v>
      </c>
      <c r="J69" s="83">
        <f t="shared" si="11"/>
        <v>38.4</v>
      </c>
      <c r="K69" s="38">
        <f t="shared" si="14"/>
        <v>27.999999999999996</v>
      </c>
      <c r="L69" s="83">
        <f t="shared" si="11"/>
        <v>50.4</v>
      </c>
      <c r="M69" s="38">
        <f t="shared" si="15"/>
        <v>31.25</v>
      </c>
      <c r="N69" s="83">
        <f t="shared" si="12"/>
        <v>55</v>
      </c>
      <c r="O69" s="38">
        <f t="shared" si="17"/>
        <v>9.12698412698413</v>
      </c>
      <c r="P69" s="83">
        <f t="shared" si="12"/>
        <v>68.10000000000001</v>
      </c>
      <c r="Q69" s="38">
        <f t="shared" si="18"/>
        <v>23.818181818181834</v>
      </c>
      <c r="R69" s="83">
        <f t="shared" si="13"/>
        <v>70.19999999999999</v>
      </c>
      <c r="S69" s="38">
        <f t="shared" si="19"/>
        <v>3.083700440528605</v>
      </c>
    </row>
    <row r="70" spans="3:19" ht="13.5" thickBot="1">
      <c r="C70" s="74"/>
      <c r="D70" s="75"/>
      <c r="E70" s="41"/>
      <c r="F70" s="84"/>
      <c r="G70" s="90"/>
      <c r="H70" s="84"/>
      <c r="I70" s="90"/>
      <c r="J70" s="84"/>
      <c r="K70" s="90"/>
      <c r="L70" s="84"/>
      <c r="M70" s="90"/>
      <c r="N70" s="84"/>
      <c r="O70" s="90"/>
      <c r="P70" s="84"/>
      <c r="Q70" s="90"/>
      <c r="R70" s="84"/>
      <c r="S70" s="90"/>
    </row>
    <row r="71" spans="3:19" ht="12.75">
      <c r="C71" s="58" t="s">
        <v>44</v>
      </c>
      <c r="D71" s="59">
        <f>+D53</f>
        <v>4.3</v>
      </c>
      <c r="E71" s="26"/>
      <c r="F71" s="85">
        <f>+F53</f>
        <v>5.6</v>
      </c>
      <c r="G71" s="37">
        <f>+(((F71-D71)/D71))*100</f>
        <v>30.23255813953488</v>
      </c>
      <c r="H71" s="85">
        <f>+H53</f>
        <v>5.6</v>
      </c>
      <c r="I71" s="37">
        <f>+(((H71-F71)/F71))*100</f>
        <v>0</v>
      </c>
      <c r="J71" s="85">
        <f>+J53</f>
        <v>6.9</v>
      </c>
      <c r="K71" s="37">
        <f t="shared" si="14"/>
        <v>23.21428571428573</v>
      </c>
      <c r="L71" s="85">
        <f>+L53</f>
        <v>7</v>
      </c>
      <c r="M71" s="37">
        <f>+(((L71-J71)/J71))*100</f>
        <v>1.4492753623188355</v>
      </c>
      <c r="N71" s="85">
        <f>+N53</f>
        <v>11</v>
      </c>
      <c r="O71" s="37">
        <f>+(((N71-L71)/L71))*100</f>
        <v>57.14285714285714</v>
      </c>
      <c r="P71" s="85">
        <f>+P53</f>
        <v>16</v>
      </c>
      <c r="Q71" s="37">
        <f>+(((P71-N71)/N71))*100</f>
        <v>45.45454545454545</v>
      </c>
      <c r="R71" s="85">
        <f>+R53</f>
        <v>17</v>
      </c>
      <c r="S71" s="37">
        <f>+(((R71-P71)/P71))*100</f>
        <v>6.25</v>
      </c>
    </row>
    <row r="72" spans="3:19" ht="13.5" thickBot="1">
      <c r="C72" s="29" t="s">
        <v>45</v>
      </c>
      <c r="D72" s="60">
        <f>+D54</f>
        <v>1.3</v>
      </c>
      <c r="E72" s="78"/>
      <c r="F72" s="86">
        <f>+F54</f>
        <v>1.4</v>
      </c>
      <c r="G72" s="89">
        <f>+(((F72-D72)/D72))*100</f>
        <v>7.692307692307682</v>
      </c>
      <c r="H72" s="86">
        <f>+H54</f>
        <v>2.4</v>
      </c>
      <c r="I72" s="89">
        <f>+(((H72-F72)/F72))*100</f>
        <v>71.42857142857143</v>
      </c>
      <c r="J72" s="86">
        <f>+J54</f>
        <v>2.1</v>
      </c>
      <c r="K72" s="89">
        <f t="shared" si="14"/>
        <v>-12.499999999999993</v>
      </c>
      <c r="L72" s="86">
        <f>+L54</f>
        <v>0.8</v>
      </c>
      <c r="M72" s="89">
        <f>+(((L72-J72)/J72))*100</f>
        <v>-61.904761904761905</v>
      </c>
      <c r="N72" s="86">
        <f>+N54</f>
        <v>0.6</v>
      </c>
      <c r="O72" s="89">
        <f>+(((N72-L72)/L72))*100</f>
        <v>-25.000000000000007</v>
      </c>
      <c r="P72" s="86">
        <f>+P54</f>
        <v>0.9</v>
      </c>
      <c r="Q72" s="89">
        <f>+(((P72-N72)/N72))*100</f>
        <v>50.000000000000014</v>
      </c>
      <c r="R72" s="86">
        <f>+R54</f>
        <v>0.8</v>
      </c>
      <c r="S72" s="89">
        <f>+(((R72-P72)/P72))*100</f>
        <v>-11.111111111111107</v>
      </c>
    </row>
    <row r="73" spans="3:19" ht="13.5" thickBot="1">
      <c r="C73" s="69"/>
      <c r="D73" s="76"/>
      <c r="E73" s="43"/>
      <c r="F73" s="87"/>
      <c r="G73" s="91"/>
      <c r="H73" s="87"/>
      <c r="I73" s="91"/>
      <c r="J73" s="87"/>
      <c r="K73" s="91"/>
      <c r="L73" s="87"/>
      <c r="M73" s="91"/>
      <c r="N73" s="87"/>
      <c r="O73" s="91"/>
      <c r="P73" s="87"/>
      <c r="Q73" s="91"/>
      <c r="R73" s="87"/>
      <c r="S73" s="91"/>
    </row>
    <row r="74" spans="3:19" ht="13.5" thickBot="1">
      <c r="C74" s="65" t="s">
        <v>46</v>
      </c>
      <c r="D74" s="64">
        <f>+D56</f>
        <v>35</v>
      </c>
      <c r="E74" s="80"/>
      <c r="F74" s="88">
        <f>+F56</f>
        <v>31.5</v>
      </c>
      <c r="G74" s="92">
        <f>+(((F74-D74)/D74))*100</f>
        <v>-10</v>
      </c>
      <c r="H74" s="88">
        <f>+H56</f>
        <v>38</v>
      </c>
      <c r="I74" s="92">
        <f>+(((H74-F74)/F74))*100</f>
        <v>20.634920634920633</v>
      </c>
      <c r="J74" s="88">
        <f>+J56</f>
        <v>47.4</v>
      </c>
      <c r="K74" s="92">
        <f t="shared" si="14"/>
        <v>24.736842105263154</v>
      </c>
      <c r="L74" s="88">
        <f>+L56</f>
        <v>58.3</v>
      </c>
      <c r="M74" s="92">
        <f>+(((L74-J74)/J74))*100</f>
        <v>22.995780590717295</v>
      </c>
      <c r="N74" s="88">
        <f>+N56</f>
        <v>66.6</v>
      </c>
      <c r="O74" s="92">
        <f>+(((N74-L74)/L74))*100</f>
        <v>14.236706689536874</v>
      </c>
      <c r="P74" s="88">
        <f>+P56</f>
        <v>85.00000000000001</v>
      </c>
      <c r="Q74" s="92">
        <f>+(((P74-N74)/N74))*100</f>
        <v>27.62762762762766</v>
      </c>
      <c r="R74" s="88">
        <f>+R56</f>
        <v>87.99999999999999</v>
      </c>
      <c r="S74" s="92">
        <f>+(((R74-P74)/P74))*100</f>
        <v>3.5294117647058485</v>
      </c>
    </row>
    <row r="77" spans="3:11" ht="13.5" thickBot="1">
      <c r="C77" s="207" t="s">
        <v>56</v>
      </c>
      <c r="D77" s="204"/>
      <c r="E77" s="204"/>
      <c r="F77" s="204"/>
      <c r="G77" s="204"/>
      <c r="H77" s="204"/>
      <c r="I77" s="204"/>
      <c r="J77" s="204"/>
      <c r="K77" s="204"/>
    </row>
    <row r="78" spans="3:14" ht="13.5" thickBot="1">
      <c r="C78" s="96"/>
      <c r="D78" s="101" t="s">
        <v>0</v>
      </c>
      <c r="E78" s="102" t="s">
        <v>1</v>
      </c>
      <c r="F78" s="102" t="s">
        <v>2</v>
      </c>
      <c r="G78" s="109" t="s">
        <v>3</v>
      </c>
      <c r="H78" s="97" t="s">
        <v>53</v>
      </c>
      <c r="I78" s="102" t="s">
        <v>65</v>
      </c>
      <c r="J78" s="102" t="s">
        <v>71</v>
      </c>
      <c r="K78" s="102" t="s">
        <v>75</v>
      </c>
      <c r="L78" s="105"/>
      <c r="M78" s="105"/>
      <c r="N78" s="105"/>
    </row>
    <row r="79" spans="3:14" ht="12.75">
      <c r="C79" s="27" t="s">
        <v>21</v>
      </c>
      <c r="D79" s="157">
        <v>42</v>
      </c>
      <c r="E79" s="159">
        <v>47</v>
      </c>
      <c r="F79" s="159">
        <v>54</v>
      </c>
      <c r="G79" s="161">
        <v>64</v>
      </c>
      <c r="H79" s="20">
        <v>74</v>
      </c>
      <c r="I79" s="159">
        <v>85</v>
      </c>
      <c r="J79" s="198">
        <v>102</v>
      </c>
      <c r="K79" s="198">
        <v>77</v>
      </c>
      <c r="L79" s="131"/>
      <c r="M79" s="131"/>
      <c r="N79" s="105"/>
    </row>
    <row r="80" spans="3:14" ht="12.75">
      <c r="C80" s="27" t="s">
        <v>48</v>
      </c>
      <c r="D80" s="158">
        <v>29</v>
      </c>
      <c r="E80" s="160">
        <v>24</v>
      </c>
      <c r="F80" s="160">
        <v>30</v>
      </c>
      <c r="G80" s="162">
        <v>38</v>
      </c>
      <c r="H80" s="21">
        <v>50</v>
      </c>
      <c r="I80" s="160">
        <f>+N69</f>
        <v>55</v>
      </c>
      <c r="J80" s="160">
        <f>+P69</f>
        <v>68.10000000000001</v>
      </c>
      <c r="K80" s="160">
        <f>+R69</f>
        <v>70.19999999999999</v>
      </c>
      <c r="L80" s="104"/>
      <c r="M80" s="104"/>
      <c r="N80" s="105"/>
    </row>
    <row r="81" spans="3:14" ht="12.75">
      <c r="C81" s="27" t="s">
        <v>22</v>
      </c>
      <c r="D81" s="158">
        <v>13</v>
      </c>
      <c r="E81" s="160">
        <v>23</v>
      </c>
      <c r="F81" s="160">
        <v>24</v>
      </c>
      <c r="G81" s="162">
        <v>26</v>
      </c>
      <c r="H81" s="21">
        <v>24</v>
      </c>
      <c r="I81" s="160">
        <f>+I79-I80</f>
        <v>30</v>
      </c>
      <c r="J81" s="160">
        <f>+J79-J80</f>
        <v>33.89999999999999</v>
      </c>
      <c r="K81" s="160">
        <f>+K79-K80</f>
        <v>6.800000000000011</v>
      </c>
      <c r="L81" s="104"/>
      <c r="M81" s="104"/>
      <c r="N81" s="105"/>
    </row>
    <row r="82" spans="3:14" ht="12.75">
      <c r="C82" s="27" t="s">
        <v>64</v>
      </c>
      <c r="D82" s="168">
        <v>0.79</v>
      </c>
      <c r="E82" s="169">
        <v>0.57</v>
      </c>
      <c r="F82" s="169">
        <v>0.56</v>
      </c>
      <c r="G82" s="170">
        <v>0.6</v>
      </c>
      <c r="H82" s="171">
        <v>0.71</v>
      </c>
      <c r="I82" s="169">
        <f>+I80/I79</f>
        <v>0.6470588235294118</v>
      </c>
      <c r="J82" s="169">
        <f>+J80/J79</f>
        <v>0.6676470588235295</v>
      </c>
      <c r="K82" s="169">
        <f>+K80/K79</f>
        <v>0.9116883116883115</v>
      </c>
      <c r="L82" s="104"/>
      <c r="M82" s="104"/>
      <c r="N82" s="105"/>
    </row>
    <row r="83" spans="3:14" ht="12.75">
      <c r="C83" s="27" t="s">
        <v>23</v>
      </c>
      <c r="D83" s="158">
        <v>8</v>
      </c>
      <c r="E83" s="160">
        <v>15.5</v>
      </c>
      <c r="F83" s="160">
        <v>15.5</v>
      </c>
      <c r="G83" s="162">
        <v>17</v>
      </c>
      <c r="H83" s="21">
        <v>16</v>
      </c>
      <c r="I83" s="160">
        <f>+I81-N71-N72</f>
        <v>18.4</v>
      </c>
      <c r="J83" s="160">
        <v>22</v>
      </c>
      <c r="K83" s="160">
        <v>-7</v>
      </c>
      <c r="L83" s="105"/>
      <c r="M83" s="105"/>
      <c r="N83" s="105"/>
    </row>
    <row r="84" spans="3:12" ht="13.5" thickBot="1">
      <c r="C84" s="28" t="s">
        <v>24</v>
      </c>
      <c r="D84" s="130">
        <v>13</v>
      </c>
      <c r="E84" s="126">
        <v>10</v>
      </c>
      <c r="F84" s="126">
        <v>15</v>
      </c>
      <c r="G84" s="122">
        <v>20</v>
      </c>
      <c r="H84" s="22">
        <v>36</v>
      </c>
      <c r="I84" s="126">
        <v>25</v>
      </c>
      <c r="J84" s="126">
        <v>30</v>
      </c>
      <c r="K84" s="126">
        <v>27</v>
      </c>
      <c r="L84" s="105"/>
    </row>
    <row r="85" ht="12.75">
      <c r="K85" s="105"/>
    </row>
    <row r="86" ht="12.75">
      <c r="K86" s="105"/>
    </row>
    <row r="87" spans="3:11" ht="13.5" thickBot="1">
      <c r="C87" s="209" t="s">
        <v>25</v>
      </c>
      <c r="D87" s="204"/>
      <c r="E87" s="204"/>
      <c r="F87" s="204"/>
      <c r="G87" s="204"/>
      <c r="H87" s="204"/>
      <c r="I87" s="204"/>
      <c r="J87" s="204"/>
      <c r="K87" s="204"/>
    </row>
    <row r="88" spans="3:11" ht="13.5" thickBot="1">
      <c r="C88" s="19"/>
      <c r="D88" s="123" t="s">
        <v>0</v>
      </c>
      <c r="E88" s="127" t="s">
        <v>1</v>
      </c>
      <c r="F88" s="123" t="s">
        <v>2</v>
      </c>
      <c r="G88" s="119" t="s">
        <v>3</v>
      </c>
      <c r="H88" s="25" t="s">
        <v>53</v>
      </c>
      <c r="I88" s="123" t="s">
        <v>65</v>
      </c>
      <c r="J88" s="123" t="s">
        <v>71</v>
      </c>
      <c r="K88" s="123" t="s">
        <v>75</v>
      </c>
    </row>
    <row r="89" spans="3:11" ht="12.75">
      <c r="C89" s="27" t="s">
        <v>26</v>
      </c>
      <c r="D89" s="124">
        <v>444</v>
      </c>
      <c r="E89" s="128">
        <v>457</v>
      </c>
      <c r="F89" s="124">
        <v>578</v>
      </c>
      <c r="G89" s="120">
        <v>650</v>
      </c>
      <c r="H89" s="23">
        <v>850</v>
      </c>
      <c r="I89" s="124">
        <v>1210</v>
      </c>
      <c r="J89" s="124">
        <v>1800</v>
      </c>
      <c r="K89" s="124">
        <v>1550</v>
      </c>
    </row>
    <row r="90" spans="3:11" ht="12.75">
      <c r="C90" s="27" t="s">
        <v>27</v>
      </c>
      <c r="D90" s="125">
        <v>283</v>
      </c>
      <c r="E90" s="129">
        <v>293</v>
      </c>
      <c r="F90" s="125">
        <v>385</v>
      </c>
      <c r="G90" s="121">
        <v>440</v>
      </c>
      <c r="H90" s="24">
        <v>510</v>
      </c>
      <c r="I90" s="125">
        <v>820</v>
      </c>
      <c r="J90" s="125">
        <v>1200</v>
      </c>
      <c r="K90" s="125">
        <v>1000</v>
      </c>
    </row>
    <row r="91" spans="3:11" ht="12.75">
      <c r="C91" s="27" t="s">
        <v>63</v>
      </c>
      <c r="D91" s="160">
        <v>14</v>
      </c>
      <c r="E91" s="158">
        <v>13</v>
      </c>
      <c r="F91" s="160">
        <v>10</v>
      </c>
      <c r="G91" s="162">
        <v>7</v>
      </c>
      <c r="H91" s="21">
        <v>4.5</v>
      </c>
      <c r="I91" s="160">
        <v>1</v>
      </c>
      <c r="J91" s="160">
        <v>0.8</v>
      </c>
      <c r="K91" s="160">
        <v>1</v>
      </c>
    </row>
    <row r="92" spans="3:11" ht="13.5" thickBot="1">
      <c r="C92" s="164" t="s">
        <v>62</v>
      </c>
      <c r="D92" s="165">
        <v>39</v>
      </c>
      <c r="E92" s="166">
        <v>38</v>
      </c>
      <c r="F92" s="165">
        <v>37</v>
      </c>
      <c r="G92" s="166">
        <v>30</v>
      </c>
      <c r="H92" s="167">
        <v>23</v>
      </c>
      <c r="I92" s="166">
        <v>8</v>
      </c>
      <c r="J92" s="166">
        <v>9</v>
      </c>
      <c r="K92" s="166">
        <v>10</v>
      </c>
    </row>
    <row r="94" spans="3:11" ht="13.5" thickBot="1">
      <c r="C94" s="203" t="s">
        <v>55</v>
      </c>
      <c r="D94" s="204"/>
      <c r="E94" s="204"/>
      <c r="F94" s="204"/>
      <c r="G94" s="204"/>
      <c r="H94" s="204"/>
      <c r="I94" s="204"/>
      <c r="J94" s="204"/>
      <c r="K94" s="204"/>
    </row>
    <row r="95" spans="3:11" ht="13.5" thickBot="1">
      <c r="C95" s="96"/>
      <c r="D95" s="102" t="s">
        <v>0</v>
      </c>
      <c r="E95" s="101" t="s">
        <v>1</v>
      </c>
      <c r="F95" s="102" t="s">
        <v>2</v>
      </c>
      <c r="G95" s="109" t="s">
        <v>3</v>
      </c>
      <c r="H95" s="97" t="s">
        <v>53</v>
      </c>
      <c r="I95" s="102" t="s">
        <v>65</v>
      </c>
      <c r="J95" s="102" t="s">
        <v>71</v>
      </c>
      <c r="K95" s="102" t="s">
        <v>75</v>
      </c>
    </row>
    <row r="96" spans="3:12" ht="12.75">
      <c r="C96" s="72" t="s">
        <v>17</v>
      </c>
      <c r="D96" s="113">
        <v>0.52</v>
      </c>
      <c r="E96" s="116">
        <v>0.56</v>
      </c>
      <c r="F96" s="113">
        <v>0.68</v>
      </c>
      <c r="G96" s="110">
        <v>0.72</v>
      </c>
      <c r="H96" s="98">
        <v>0.79</v>
      </c>
      <c r="I96" s="113">
        <v>0.98</v>
      </c>
      <c r="J96" s="113">
        <v>1.07</v>
      </c>
      <c r="K96" s="113">
        <v>0.86</v>
      </c>
      <c r="L96" s="105"/>
    </row>
    <row r="97" spans="3:11" ht="12.75">
      <c r="C97" s="72"/>
      <c r="D97" s="114"/>
      <c r="E97" s="117"/>
      <c r="F97" s="114"/>
      <c r="G97" s="111"/>
      <c r="H97" s="99"/>
      <c r="I97" s="114"/>
      <c r="J97" s="114"/>
      <c r="K97" s="114"/>
    </row>
    <row r="98" spans="3:11" ht="12.75">
      <c r="C98" s="72" t="s">
        <v>28</v>
      </c>
      <c r="D98" s="114">
        <v>0.49</v>
      </c>
      <c r="E98" s="117">
        <v>0.37</v>
      </c>
      <c r="F98" s="114">
        <v>0.48</v>
      </c>
      <c r="G98" s="111">
        <v>0.72</v>
      </c>
      <c r="H98" s="99">
        <v>0.66</v>
      </c>
      <c r="I98" s="114">
        <v>0.64</v>
      </c>
      <c r="J98" s="114">
        <v>0.66</v>
      </c>
      <c r="K98" s="201">
        <v>0.7</v>
      </c>
    </row>
    <row r="99" spans="3:11" ht="12.75">
      <c r="C99" s="72"/>
      <c r="D99" s="114"/>
      <c r="E99" s="117"/>
      <c r="F99" s="114"/>
      <c r="G99" s="111"/>
      <c r="H99" s="99"/>
      <c r="I99" s="114"/>
      <c r="J99" s="114"/>
      <c r="K99" s="114"/>
    </row>
    <row r="100" spans="3:11" ht="13.5" thickBot="1">
      <c r="C100" s="93" t="s">
        <v>29</v>
      </c>
      <c r="D100" s="115">
        <v>1.64</v>
      </c>
      <c r="E100" s="118">
        <v>2.39</v>
      </c>
      <c r="F100" s="115">
        <v>2.85</v>
      </c>
      <c r="G100" s="112">
        <v>2.19</v>
      </c>
      <c r="H100" s="100">
        <v>1.69</v>
      </c>
      <c r="I100" s="202">
        <v>1.8</v>
      </c>
      <c r="J100" s="195" t="s">
        <v>73</v>
      </c>
      <c r="K100" s="195" t="s">
        <v>77</v>
      </c>
    </row>
    <row r="101" spans="10:11" ht="12.75">
      <c r="J101" s="131"/>
      <c r="K101" s="105"/>
    </row>
    <row r="102" spans="10:11" ht="13.5" thickBot="1">
      <c r="J102" s="131"/>
      <c r="K102" s="105"/>
    </row>
    <row r="103" spans="3:11" ht="13.5" thickBot="1">
      <c r="C103" s="106" t="s">
        <v>54</v>
      </c>
      <c r="D103" s="107">
        <v>0.48</v>
      </c>
      <c r="E103" s="108">
        <v>0.28</v>
      </c>
      <c r="F103" s="107">
        <v>0.44</v>
      </c>
      <c r="G103" s="108">
        <v>0.46</v>
      </c>
      <c r="H103" s="107">
        <v>0.51</v>
      </c>
      <c r="I103" s="107">
        <v>0.56</v>
      </c>
      <c r="J103" s="107">
        <v>0.64</v>
      </c>
      <c r="K103" s="199">
        <v>0.85</v>
      </c>
    </row>
    <row r="104" spans="10:11" ht="12.75">
      <c r="J104" s="105"/>
      <c r="K104" s="105"/>
    </row>
    <row r="105" spans="3:10" ht="12.75">
      <c r="C105" s="2" t="s">
        <v>32</v>
      </c>
      <c r="J105" s="105"/>
    </row>
    <row r="106" ht="12.75">
      <c r="J106" s="105"/>
    </row>
  </sheetData>
  <sheetProtection/>
  <mergeCells count="9">
    <mergeCell ref="C40:S40"/>
    <mergeCell ref="C94:K94"/>
    <mergeCell ref="C87:K87"/>
    <mergeCell ref="C77:K77"/>
    <mergeCell ref="C2:M2"/>
    <mergeCell ref="C7:K7"/>
    <mergeCell ref="C15:K15"/>
    <mergeCell ref="C32:K32"/>
    <mergeCell ref="C58:S58"/>
  </mergeCells>
  <printOptions/>
  <pageMargins left="0.19" right="0.75" top="0.41" bottom="1" header="0" footer="0"/>
  <pageSetup horizontalDpi="600" verticalDpi="600" orientation="landscape" scale="59" r:id="rId1"/>
  <headerFooter alignWithMargins="0">
    <oddFooter>&amp;LPrograma de Monitoreo de empresas ganaderas, Instituto Plan Agropecuario&amp;RIndicadores, empresas criadoras</oddFooter>
  </headerFooter>
  <rowBreaks count="2" manualBreakCount="2">
    <brk id="57" min="2" max="16" man="1"/>
    <brk id="107" min="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zoomScale="75" zoomScaleNormal="75" zoomScalePageLayoutView="0" workbookViewId="0" topLeftCell="A1">
      <selection activeCell="B19" sqref="B19:H27"/>
    </sheetView>
  </sheetViews>
  <sheetFormatPr defaultColWidth="11.421875" defaultRowHeight="12.75"/>
  <cols>
    <col min="2" max="2" width="37.7109375" style="0" customWidth="1"/>
  </cols>
  <sheetData>
    <row r="3" ht="12.75">
      <c r="B3" t="s">
        <v>66</v>
      </c>
    </row>
    <row r="4" ht="13.5" thickBot="1"/>
    <row r="5" spans="2:8" ht="12.75">
      <c r="B5" s="96"/>
      <c r="C5" s="180" t="s">
        <v>0</v>
      </c>
      <c r="D5" s="179" t="s">
        <v>1</v>
      </c>
      <c r="E5" s="67" t="s">
        <v>2</v>
      </c>
      <c r="F5" s="180" t="s">
        <v>3</v>
      </c>
      <c r="G5" s="181" t="s">
        <v>53</v>
      </c>
      <c r="H5" s="181" t="s">
        <v>65</v>
      </c>
    </row>
    <row r="6" spans="2:8" ht="12.75">
      <c r="B6" s="27" t="s">
        <v>21</v>
      </c>
      <c r="C6" s="189">
        <v>42</v>
      </c>
      <c r="D6" s="182">
        <v>47</v>
      </c>
      <c r="E6" s="182">
        <v>54</v>
      </c>
      <c r="F6" s="182">
        <v>64</v>
      </c>
      <c r="G6" s="182">
        <v>74</v>
      </c>
      <c r="H6" s="183">
        <v>85</v>
      </c>
    </row>
    <row r="7" spans="2:8" ht="12.75">
      <c r="B7" s="27" t="s">
        <v>48</v>
      </c>
      <c r="C7" s="189">
        <v>29</v>
      </c>
      <c r="D7" s="182">
        <v>24</v>
      </c>
      <c r="E7" s="182">
        <v>30</v>
      </c>
      <c r="F7" s="182">
        <v>38</v>
      </c>
      <c r="G7" s="182">
        <v>50</v>
      </c>
      <c r="H7" s="183">
        <v>55</v>
      </c>
    </row>
    <row r="8" spans="2:8" ht="12.75">
      <c r="B8" s="72" t="s">
        <v>42</v>
      </c>
      <c r="C8" s="189">
        <v>2.4</v>
      </c>
      <c r="D8" s="182">
        <v>1.7</v>
      </c>
      <c r="E8" s="182">
        <v>2.1</v>
      </c>
      <c r="F8" s="182">
        <v>3.3</v>
      </c>
      <c r="G8" s="182">
        <v>3.4</v>
      </c>
      <c r="H8" s="183">
        <v>3.5</v>
      </c>
    </row>
    <row r="9" spans="2:8" ht="13.5" thickBot="1">
      <c r="B9" s="27" t="s">
        <v>23</v>
      </c>
      <c r="C9" s="190">
        <v>8</v>
      </c>
      <c r="D9" s="187">
        <v>15.5</v>
      </c>
      <c r="E9" s="187">
        <v>15.5</v>
      </c>
      <c r="F9" s="187">
        <v>17</v>
      </c>
      <c r="G9" s="187">
        <v>16</v>
      </c>
      <c r="H9" s="188">
        <v>18.4</v>
      </c>
    </row>
    <row r="10" spans="2:8" ht="13.5" thickBot="1">
      <c r="B10" s="193"/>
      <c r="C10" s="109" t="s">
        <v>0</v>
      </c>
      <c r="D10" s="101" t="s">
        <v>1</v>
      </c>
      <c r="E10" s="102" t="s">
        <v>2</v>
      </c>
      <c r="F10" s="109" t="s">
        <v>3</v>
      </c>
      <c r="G10" s="97" t="s">
        <v>53</v>
      </c>
      <c r="H10" s="97" t="s">
        <v>65</v>
      </c>
    </row>
    <row r="11" spans="2:8" ht="12.75">
      <c r="B11" s="27" t="s">
        <v>67</v>
      </c>
      <c r="C11" s="191">
        <f aca="true" t="shared" si="0" ref="C11:H11">+C8/C7*100</f>
        <v>8.275862068965518</v>
      </c>
      <c r="D11" s="178">
        <f t="shared" si="0"/>
        <v>7.083333333333333</v>
      </c>
      <c r="E11" s="178">
        <f t="shared" si="0"/>
        <v>7.000000000000001</v>
      </c>
      <c r="F11" s="178">
        <f t="shared" si="0"/>
        <v>8.68421052631579</v>
      </c>
      <c r="G11" s="178">
        <f t="shared" si="0"/>
        <v>6.800000000000001</v>
      </c>
      <c r="H11" s="184">
        <f t="shared" si="0"/>
        <v>6.363636363636363</v>
      </c>
    </row>
    <row r="12" spans="2:8" ht="12.75">
      <c r="B12" s="27" t="s">
        <v>68</v>
      </c>
      <c r="C12" s="191">
        <f aca="true" t="shared" si="1" ref="C12:H12">+C8/C6*100</f>
        <v>5.714285714285714</v>
      </c>
      <c r="D12" s="178">
        <f t="shared" si="1"/>
        <v>3.6170212765957444</v>
      </c>
      <c r="E12" s="178">
        <f t="shared" si="1"/>
        <v>3.888888888888889</v>
      </c>
      <c r="F12" s="178">
        <f t="shared" si="1"/>
        <v>5.15625</v>
      </c>
      <c r="G12" s="178">
        <f t="shared" si="1"/>
        <v>4.594594594594594</v>
      </c>
      <c r="H12" s="184">
        <f t="shared" si="1"/>
        <v>4.117647058823529</v>
      </c>
    </row>
    <row r="13" spans="2:8" ht="13.5" thickBot="1">
      <c r="B13" s="28" t="s">
        <v>69</v>
      </c>
      <c r="C13" s="192">
        <f aca="true" t="shared" si="2" ref="C13:H13">+C8/C9*100</f>
        <v>30</v>
      </c>
      <c r="D13" s="185">
        <f t="shared" si="2"/>
        <v>10.967741935483872</v>
      </c>
      <c r="E13" s="185">
        <f t="shared" si="2"/>
        <v>13.548387096774196</v>
      </c>
      <c r="F13" s="185">
        <f t="shared" si="2"/>
        <v>19.41176470588235</v>
      </c>
      <c r="G13" s="185">
        <f t="shared" si="2"/>
        <v>21.25</v>
      </c>
      <c r="H13" s="186">
        <f t="shared" si="2"/>
        <v>19.021739130434785</v>
      </c>
    </row>
    <row r="17" ht="12.75">
      <c r="B17" t="s">
        <v>70</v>
      </c>
    </row>
    <row r="18" ht="13.5" thickBot="1"/>
    <row r="19" spans="2:8" ht="12.75">
      <c r="B19" s="96"/>
      <c r="C19" s="180" t="s">
        <v>0</v>
      </c>
      <c r="D19" s="179" t="s">
        <v>1</v>
      </c>
      <c r="E19" s="67" t="s">
        <v>2</v>
      </c>
      <c r="F19" s="180" t="s">
        <v>3</v>
      </c>
      <c r="G19" s="181" t="s">
        <v>53</v>
      </c>
      <c r="H19" s="181" t="s">
        <v>65</v>
      </c>
    </row>
    <row r="20" spans="2:8" ht="12.75">
      <c r="B20" s="27" t="s">
        <v>21</v>
      </c>
      <c r="C20" s="189">
        <v>54</v>
      </c>
      <c r="D20" s="182">
        <v>60</v>
      </c>
      <c r="E20" s="182">
        <v>68</v>
      </c>
      <c r="F20" s="182">
        <v>73</v>
      </c>
      <c r="G20" s="182">
        <v>80</v>
      </c>
      <c r="H20" s="183">
        <v>97</v>
      </c>
    </row>
    <row r="21" spans="2:8" ht="12.75">
      <c r="B21" s="27" t="s">
        <v>48</v>
      </c>
      <c r="C21" s="189">
        <v>40</v>
      </c>
      <c r="D21" s="182">
        <v>28</v>
      </c>
      <c r="E21" s="182">
        <v>29</v>
      </c>
      <c r="F21" s="182">
        <v>31</v>
      </c>
      <c r="G21" s="182">
        <v>43</v>
      </c>
      <c r="H21" s="183">
        <v>53</v>
      </c>
    </row>
    <row r="22" spans="2:8" ht="12.75">
      <c r="B22" s="72" t="s">
        <v>42</v>
      </c>
      <c r="C22" s="189">
        <v>3.8</v>
      </c>
      <c r="D22" s="182">
        <v>2.7</v>
      </c>
      <c r="E22" s="182">
        <v>3.2</v>
      </c>
      <c r="F22" s="182">
        <v>4.3</v>
      </c>
      <c r="G22" s="182">
        <v>4.4</v>
      </c>
      <c r="H22" s="183">
        <v>4.7</v>
      </c>
    </row>
    <row r="23" spans="2:8" ht="13.5" thickBot="1">
      <c r="B23" s="27" t="s">
        <v>23</v>
      </c>
      <c r="C23" s="190">
        <v>8</v>
      </c>
      <c r="D23" s="187">
        <v>23</v>
      </c>
      <c r="E23" s="187">
        <v>27</v>
      </c>
      <c r="F23" s="187">
        <v>32</v>
      </c>
      <c r="G23" s="187">
        <v>25</v>
      </c>
      <c r="H23" s="188">
        <v>30</v>
      </c>
    </row>
    <row r="24" spans="2:8" ht="13.5" thickBot="1">
      <c r="B24" s="193"/>
      <c r="C24" s="109" t="s">
        <v>0</v>
      </c>
      <c r="D24" s="101" t="s">
        <v>1</v>
      </c>
      <c r="E24" s="102" t="s">
        <v>2</v>
      </c>
      <c r="F24" s="109" t="s">
        <v>3</v>
      </c>
      <c r="G24" s="97" t="s">
        <v>53</v>
      </c>
      <c r="H24" s="97" t="s">
        <v>65</v>
      </c>
    </row>
    <row r="25" spans="2:8" ht="12.75">
      <c r="B25" s="27" t="s">
        <v>67</v>
      </c>
      <c r="C25" s="191">
        <f aca="true" t="shared" si="3" ref="C25:H25">+C22/C21*100</f>
        <v>9.5</v>
      </c>
      <c r="D25" s="178">
        <f t="shared" si="3"/>
        <v>9.642857142857144</v>
      </c>
      <c r="E25" s="178">
        <f t="shared" si="3"/>
        <v>11.03448275862069</v>
      </c>
      <c r="F25" s="178">
        <f t="shared" si="3"/>
        <v>13.870967741935484</v>
      </c>
      <c r="G25" s="178">
        <f t="shared" si="3"/>
        <v>10.232558139534884</v>
      </c>
      <c r="H25" s="184">
        <f t="shared" si="3"/>
        <v>8.867924528301888</v>
      </c>
    </row>
    <row r="26" spans="2:8" ht="12.75">
      <c r="B26" s="27" t="s">
        <v>68</v>
      </c>
      <c r="C26" s="191">
        <f aca="true" t="shared" si="4" ref="C26:H26">+C22/C20*100</f>
        <v>7.037037037037036</v>
      </c>
      <c r="D26" s="178">
        <f t="shared" si="4"/>
        <v>4.500000000000001</v>
      </c>
      <c r="E26" s="178">
        <f t="shared" si="4"/>
        <v>4.705882352941177</v>
      </c>
      <c r="F26" s="178">
        <f t="shared" si="4"/>
        <v>5.89041095890411</v>
      </c>
      <c r="G26" s="178">
        <f t="shared" si="4"/>
        <v>5.500000000000001</v>
      </c>
      <c r="H26" s="184">
        <f t="shared" si="4"/>
        <v>4.845360824742269</v>
      </c>
    </row>
    <row r="27" spans="2:8" ht="13.5" thickBot="1">
      <c r="B27" s="28" t="s">
        <v>69</v>
      </c>
      <c r="C27" s="192">
        <f aca="true" t="shared" si="5" ref="C27:H27">+C22/C23*100</f>
        <v>47.5</v>
      </c>
      <c r="D27" s="185">
        <f t="shared" si="5"/>
        <v>11.73913043478261</v>
      </c>
      <c r="E27" s="185">
        <f t="shared" si="5"/>
        <v>11.851851851851853</v>
      </c>
      <c r="F27" s="185">
        <f t="shared" si="5"/>
        <v>13.4375</v>
      </c>
      <c r="G27" s="185">
        <f t="shared" si="5"/>
        <v>17.6</v>
      </c>
      <c r="H27" s="186">
        <f t="shared" si="5"/>
        <v>15.666666666666668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Plan Agropecuario</dc:creator>
  <cp:keywords/>
  <dc:description/>
  <cp:lastModifiedBy>Usuario</cp:lastModifiedBy>
  <cp:lastPrinted>2008-12-29T12:39:25Z</cp:lastPrinted>
  <dcterms:created xsi:type="dcterms:W3CDTF">2005-11-21T16:26:49Z</dcterms:created>
  <dcterms:modified xsi:type="dcterms:W3CDTF">2009-10-28T18:49:40Z</dcterms:modified>
  <cp:category/>
  <cp:version/>
  <cp:contentType/>
  <cp:contentStatus/>
</cp:coreProperties>
</file>