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610" windowHeight="85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'Hoja1'!$B$2:$R$109</definedName>
  </definedNames>
  <calcPr fullCalcOnLoad="1"/>
</workbook>
</file>

<file path=xl/sharedStrings.xml><?xml version="1.0" encoding="utf-8"?>
<sst xmlns="http://schemas.openxmlformats.org/spreadsheetml/2006/main" count="181" uniqueCount="73">
  <si>
    <t>Empresas  Ciclo Completo</t>
  </si>
  <si>
    <t>.2001-02</t>
  </si>
  <si>
    <t>.2002-03</t>
  </si>
  <si>
    <t>.2003-04</t>
  </si>
  <si>
    <t>.2004-05</t>
  </si>
  <si>
    <t>Indice Coneat</t>
  </si>
  <si>
    <t>Sup. Total (hás)</t>
  </si>
  <si>
    <t>Tenencia ( % propiedad)</t>
  </si>
  <si>
    <t>Mejoramientos ( % S.T. )</t>
  </si>
  <si>
    <t>Unidad Ganad.Total / ha SPG</t>
  </si>
  <si>
    <t>Unidad Ganad.Vacuna / ha SPG</t>
  </si>
  <si>
    <t>Unidad Ganad.Ovina / ha SPG</t>
  </si>
  <si>
    <t>Marcación Vacuna (%)</t>
  </si>
  <si>
    <t>Señalada Ovina (%)</t>
  </si>
  <si>
    <t>Tasa extracción % (cabezas)</t>
  </si>
  <si>
    <t>Tasa extracción % (kg)</t>
  </si>
  <si>
    <t>Indicadores Descriptivos</t>
  </si>
  <si>
    <t>Indicadores físicos</t>
  </si>
  <si>
    <t>Producción física (kg / há. SPG)</t>
  </si>
  <si>
    <t xml:space="preserve">Carne Vacuna </t>
  </si>
  <si>
    <t xml:space="preserve">Carne Ovina </t>
  </si>
  <si>
    <t xml:space="preserve">Lana  </t>
  </si>
  <si>
    <t xml:space="preserve">Carne Equivalente </t>
  </si>
  <si>
    <t>Resultados económico-financieros (US$/há. ST)</t>
  </si>
  <si>
    <t>Ingreso Bruto</t>
  </si>
  <si>
    <t>Ingreso de Capital</t>
  </si>
  <si>
    <t>Ingreso Neto</t>
  </si>
  <si>
    <t>Saldo de Caja</t>
  </si>
  <si>
    <t>Resultado patrimonial (US$/há.ST)</t>
  </si>
  <si>
    <t>Activo total</t>
  </si>
  <si>
    <t>Patrimonio</t>
  </si>
  <si>
    <t>Precios obtenidos por kg. de producto (US$/kg)</t>
  </si>
  <si>
    <t>Carne Ovina</t>
  </si>
  <si>
    <t>Lana</t>
  </si>
  <si>
    <t>Vientres Entorados / ha  (cab/ ha SPG)</t>
  </si>
  <si>
    <t>Kgs. destetados por V.E. (kg/cabeza)</t>
  </si>
  <si>
    <t>Fuente: Programa Monitoreo de Empresas Ganaderas-Instituto Plan Agropecuario</t>
  </si>
  <si>
    <t>Estructura de Costos (US$/ha ST)</t>
  </si>
  <si>
    <t>%</t>
  </si>
  <si>
    <t>del total</t>
  </si>
  <si>
    <t>Mano de Obra</t>
  </si>
  <si>
    <t>Conservación de Mejoras</t>
  </si>
  <si>
    <t>Cultivos Forrajeros</t>
  </si>
  <si>
    <t>Maquinaria y Vehículo</t>
  </si>
  <si>
    <t>Gastos Vacunos y Ovinos</t>
  </si>
  <si>
    <t>Administración</t>
  </si>
  <si>
    <t>Impuestos</t>
  </si>
  <si>
    <t>Otros</t>
  </si>
  <si>
    <t>Arrendamientos</t>
  </si>
  <si>
    <t>Intereses</t>
  </si>
  <si>
    <t>Total de Costos</t>
  </si>
  <si>
    <t>Costo de Producción (económicos)</t>
  </si>
  <si>
    <t>Evolución de la estructura de costos (US$/ha ST)</t>
  </si>
  <si>
    <t>(US$/ha ST)</t>
  </si>
  <si>
    <t>(US$/haST)</t>
  </si>
  <si>
    <t>.2005-06</t>
  </si>
  <si>
    <t>Tasa producción % (kg)</t>
  </si>
  <si>
    <t xml:space="preserve"> Costos totales (económicos)</t>
  </si>
  <si>
    <t>Var.en %</t>
  </si>
  <si>
    <t>resp.ej.ant.</t>
  </si>
  <si>
    <t>Endeudamiento con deuda  (% AT propio)</t>
  </si>
  <si>
    <t>Pasivo (con deuda)</t>
  </si>
  <si>
    <t>Costos por kg. de carne vacuna US$/kg</t>
  </si>
  <si>
    <t>Resultados del Programa de Monitoreo de Empresas Ganaderas del Instituto Plan Agropecuario</t>
  </si>
  <si>
    <t>Relación I/P</t>
  </si>
  <si>
    <t>.2006-07</t>
  </si>
  <si>
    <t>.2007-08</t>
  </si>
  <si>
    <t>Mano de obra ocupada (EH)</t>
  </si>
  <si>
    <t>1,86 /  4,82</t>
  </si>
  <si>
    <t>1,70 / 3,00</t>
  </si>
  <si>
    <t>2008-09</t>
  </si>
  <si>
    <t>.2008-09</t>
  </si>
  <si>
    <t>1,60 /  3.07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</si>
</sst>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" fontId="0" fillId="34" borderId="22" xfId="0" applyNumberFormat="1" applyFill="1" applyBorder="1" applyAlignment="1">
      <alignment/>
    </xf>
    <xf numFmtId="0" fontId="2" fillId="34" borderId="0" xfId="0" applyFont="1" applyFill="1" applyAlignment="1">
      <alignment/>
    </xf>
    <xf numFmtId="1" fontId="0" fillId="34" borderId="23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5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26" xfId="0" applyFont="1" applyFill="1" applyBorder="1" applyAlignment="1">
      <alignment/>
    </xf>
    <xf numFmtId="184" fontId="0" fillId="40" borderId="22" xfId="0" applyNumberFormat="1" applyFill="1" applyBorder="1" applyAlignment="1">
      <alignment/>
    </xf>
    <xf numFmtId="184" fontId="0" fillId="40" borderId="26" xfId="0" applyNumberFormat="1" applyFill="1" applyBorder="1" applyAlignment="1">
      <alignment/>
    </xf>
    <xf numFmtId="0" fontId="0" fillId="37" borderId="25" xfId="0" applyFill="1" applyBorder="1" applyAlignment="1">
      <alignment/>
    </xf>
    <xf numFmtId="184" fontId="0" fillId="36" borderId="27" xfId="0" applyNumberFormat="1" applyFill="1" applyBorder="1" applyAlignment="1">
      <alignment/>
    </xf>
    <xf numFmtId="184" fontId="0" fillId="36" borderId="28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184" fontId="0" fillId="36" borderId="29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/>
    </xf>
    <xf numFmtId="1" fontId="0" fillId="35" borderId="27" xfId="0" applyNumberForma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7" xfId="0" applyFill="1" applyBorder="1" applyAlignment="1">
      <alignment/>
    </xf>
    <xf numFmtId="1" fontId="0" fillId="35" borderId="28" xfId="0" applyNumberFormat="1" applyFill="1" applyBorder="1" applyAlignment="1">
      <alignment/>
    </xf>
    <xf numFmtId="1" fontId="0" fillId="33" borderId="30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84" fontId="0" fillId="40" borderId="31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84" fontId="0" fillId="38" borderId="22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84" fontId="0" fillId="38" borderId="26" xfId="0" applyNumberFormat="1" applyFill="1" applyBorder="1" applyAlignment="1">
      <alignment horizontal="center"/>
    </xf>
    <xf numFmtId="184" fontId="0" fillId="37" borderId="29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84" fontId="0" fillId="37" borderId="11" xfId="0" applyNumberFormat="1" applyFill="1" applyBorder="1" applyAlignment="1">
      <alignment horizontal="center"/>
    </xf>
    <xf numFmtId="184" fontId="0" fillId="37" borderId="28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84" fontId="0" fillId="37" borderId="13" xfId="0" applyNumberFormat="1" applyFill="1" applyBorder="1" applyAlignment="1">
      <alignment horizontal="center"/>
    </xf>
    <xf numFmtId="184" fontId="0" fillId="38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84" fontId="0" fillId="41" borderId="29" xfId="0" applyNumberFormat="1" applyFill="1" applyBorder="1" applyAlignment="1">
      <alignment horizontal="center"/>
    </xf>
    <xf numFmtId="184" fontId="0" fillId="41" borderId="27" xfId="0" applyNumberFormat="1" applyFill="1" applyBorder="1" applyAlignment="1">
      <alignment horizontal="center"/>
    </xf>
    <xf numFmtId="184" fontId="0" fillId="41" borderId="32" xfId="0" applyNumberFormat="1" applyFill="1" applyBorder="1" applyAlignment="1">
      <alignment horizontal="center"/>
    </xf>
    <xf numFmtId="184" fontId="0" fillId="41" borderId="12" xfId="0" applyNumberForma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84" fontId="0" fillId="41" borderId="11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1" fontId="0" fillId="34" borderId="29" xfId="0" applyNumberFormat="1" applyFill="1" applyBorder="1" applyAlignment="1">
      <alignment horizontal="center"/>
    </xf>
    <xf numFmtId="184" fontId="0" fillId="41" borderId="33" xfId="0" applyNumberFormat="1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184" fontId="0" fillId="41" borderId="35" xfId="0" applyNumberFormat="1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2" fillId="33" borderId="35" xfId="0" applyNumberFormat="1" applyFont="1" applyFill="1" applyBorder="1" applyAlignment="1">
      <alignment horizontal="center"/>
    </xf>
    <xf numFmtId="0" fontId="0" fillId="43" borderId="15" xfId="0" applyFill="1" applyBorder="1" applyAlignment="1">
      <alignment/>
    </xf>
    <xf numFmtId="0" fontId="2" fillId="43" borderId="15" xfId="0" applyFont="1" applyFill="1" applyBorder="1" applyAlignment="1">
      <alignment horizontal="center"/>
    </xf>
    <xf numFmtId="0" fontId="0" fillId="43" borderId="16" xfId="0" applyFill="1" applyBorder="1" applyAlignment="1">
      <alignment/>
    </xf>
    <xf numFmtId="0" fontId="2" fillId="43" borderId="16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8" xfId="0" applyFont="1" applyFill="1" applyBorder="1" applyAlignment="1">
      <alignment/>
    </xf>
    <xf numFmtId="184" fontId="0" fillId="33" borderId="36" xfId="0" applyNumberFormat="1" applyFill="1" applyBorder="1" applyAlignment="1">
      <alignment/>
    </xf>
    <xf numFmtId="0" fontId="2" fillId="35" borderId="21" xfId="0" applyFon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5" borderId="34" xfId="0" applyNumberFormat="1" applyFill="1" applyBorder="1" applyAlignment="1">
      <alignment/>
    </xf>
    <xf numFmtId="0" fontId="0" fillId="35" borderId="34" xfId="0" applyFill="1" applyBorder="1" applyAlignment="1">
      <alignment/>
    </xf>
    <xf numFmtId="1" fontId="0" fillId="35" borderId="3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" fontId="0" fillId="35" borderId="12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0" fillId="34" borderId="32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2" fillId="34" borderId="39" xfId="0" applyFont="1" applyFill="1" applyBorder="1" applyAlignment="1">
      <alignment/>
    </xf>
    <xf numFmtId="1" fontId="0" fillId="34" borderId="37" xfId="0" applyNumberFormat="1" applyFill="1" applyBorder="1" applyAlignment="1">
      <alignment/>
    </xf>
    <xf numFmtId="1" fontId="0" fillId="34" borderId="34" xfId="0" applyNumberFormat="1" applyFill="1" applyBorder="1" applyAlignment="1">
      <alignment/>
    </xf>
    <xf numFmtId="0" fontId="2" fillId="36" borderId="21" xfId="0" applyFont="1" applyFill="1" applyBorder="1" applyAlignment="1">
      <alignment/>
    </xf>
    <xf numFmtId="184" fontId="0" fillId="36" borderId="40" xfId="0" applyNumberFormat="1" applyFill="1" applyBorder="1" applyAlignment="1">
      <alignment/>
    </xf>
    <xf numFmtId="184" fontId="0" fillId="36" borderId="35" xfId="0" applyNumberFormat="1" applyFill="1" applyBorder="1" applyAlignment="1">
      <alignment/>
    </xf>
    <xf numFmtId="184" fontId="0" fillId="36" borderId="41" xfId="0" applyNumberFormat="1" applyFill="1" applyBorder="1" applyAlignment="1">
      <alignment/>
    </xf>
    <xf numFmtId="0" fontId="2" fillId="36" borderId="39" xfId="0" applyFont="1" applyFill="1" applyBorder="1" applyAlignment="1">
      <alignment/>
    </xf>
    <xf numFmtId="184" fontId="0" fillId="36" borderId="11" xfId="0" applyNumberFormat="1" applyFill="1" applyBorder="1" applyAlignment="1">
      <alignment/>
    </xf>
    <xf numFmtId="184" fontId="0" fillId="36" borderId="12" xfId="0" applyNumberFormat="1" applyFill="1" applyBorder="1" applyAlignment="1">
      <alignment/>
    </xf>
    <xf numFmtId="184" fontId="0" fillId="36" borderId="13" xfId="0" applyNumberFormat="1" applyFill="1" applyBorder="1" applyAlignment="1">
      <alignment/>
    </xf>
    <xf numFmtId="184" fontId="0" fillId="36" borderId="23" xfId="0" applyNumberFormat="1" applyFill="1" applyBorder="1" applyAlignment="1">
      <alignment/>
    </xf>
    <xf numFmtId="184" fontId="0" fillId="36" borderId="34" xfId="0" applyNumberFormat="1" applyFill="1" applyBorder="1" applyAlignment="1">
      <alignment/>
    </xf>
    <xf numFmtId="184" fontId="0" fillId="36" borderId="25" xfId="0" applyNumberFormat="1" applyFill="1" applyBorder="1" applyAlignment="1">
      <alignment/>
    </xf>
    <xf numFmtId="0" fontId="2" fillId="36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84" fontId="0" fillId="33" borderId="18" xfId="0" applyNumberFormat="1" applyFill="1" applyBorder="1" applyAlignment="1">
      <alignment/>
    </xf>
    <xf numFmtId="1" fontId="0" fillId="33" borderId="37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184" fontId="0" fillId="33" borderId="42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0" fontId="2" fillId="37" borderId="21" xfId="0" applyFont="1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4" xfId="0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2" fillId="37" borderId="3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42" borderId="21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39" xfId="0" applyFon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3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" fontId="0" fillId="34" borderId="13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184" fontId="0" fillId="40" borderId="16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84" fontId="0" fillId="39" borderId="10" xfId="0" applyNumberFormat="1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1" fontId="0" fillId="34" borderId="39" xfId="0" applyNumberFormat="1" applyFill="1" applyBorder="1" applyAlignment="1">
      <alignment horizontal="center"/>
    </xf>
    <xf numFmtId="1" fontId="0" fillId="34" borderId="38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33" borderId="32" xfId="0" applyNumberForma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2" fontId="0" fillId="37" borderId="28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0" fillId="37" borderId="12" xfId="0" applyNumberForma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43" xfId="0" applyFont="1" applyFill="1" applyBorder="1" applyAlignment="1">
      <alignment/>
    </xf>
    <xf numFmtId="0" fontId="0" fillId="0" borderId="42" xfId="0" applyBorder="1" applyAlignment="1">
      <alignment/>
    </xf>
    <xf numFmtId="0" fontId="2" fillId="35" borderId="43" xfId="0" applyFont="1" applyFill="1" applyBorder="1" applyAlignment="1">
      <alignment/>
    </xf>
    <xf numFmtId="0" fontId="2" fillId="42" borderId="43" xfId="0" applyFont="1" applyFill="1" applyBorder="1" applyAlignment="1">
      <alignment/>
    </xf>
    <xf numFmtId="0" fontId="2" fillId="40" borderId="43" xfId="0" applyFont="1" applyFill="1" applyBorder="1" applyAlignment="1">
      <alignment/>
    </xf>
    <xf numFmtId="0" fontId="2" fillId="45" borderId="43" xfId="0" applyFont="1" applyFill="1" applyBorder="1" applyAlignment="1">
      <alignment/>
    </xf>
    <xf numFmtId="0" fontId="0" fillId="35" borderId="42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2"/>
  <sheetViews>
    <sheetView tabSelected="1" view="pageBreakPreview" zoomScale="75" zoomScaleNormal="75" zoomScaleSheetLayoutView="75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5" sqref="B95:J95"/>
    </sheetView>
  </sheetViews>
  <sheetFormatPr defaultColWidth="11.421875" defaultRowHeight="12.75"/>
  <cols>
    <col min="2" max="2" width="41.140625" style="0" customWidth="1"/>
    <col min="3" max="7" width="12.7109375" style="0" customWidth="1"/>
    <col min="8" max="8" width="12.8515625" style="0" customWidth="1"/>
    <col min="9" max="9" width="13.7109375" style="0" customWidth="1"/>
    <col min="10" max="12" width="12.7109375" style="0" customWidth="1"/>
    <col min="13" max="13" width="14.140625" style="0" customWidth="1"/>
    <col min="15" max="15" width="14.8515625" style="0" customWidth="1"/>
    <col min="17" max="17" width="13.00390625" style="0" customWidth="1"/>
  </cols>
  <sheetData>
    <row r="2" spans="2:12" ht="12.75">
      <c r="B2" s="199" t="s">
        <v>63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ht="13.5" thickBot="1"/>
    <row r="4" spans="2:9" ht="13.5" thickBot="1">
      <c r="B4" s="1" t="s">
        <v>0</v>
      </c>
      <c r="H4" s="187"/>
      <c r="I4" s="187"/>
    </row>
    <row r="7" spans="2:10" ht="13.5" thickBot="1">
      <c r="B7" s="200" t="s">
        <v>16</v>
      </c>
      <c r="C7" s="201"/>
      <c r="D7" s="201"/>
      <c r="E7" s="201"/>
      <c r="F7" s="201"/>
      <c r="G7" s="201"/>
      <c r="H7" s="201"/>
      <c r="I7" s="201"/>
      <c r="J7" s="201"/>
    </row>
    <row r="8" spans="2:10" ht="13.5" thickBot="1">
      <c r="B8" s="3"/>
      <c r="C8" s="126" t="s">
        <v>1</v>
      </c>
      <c r="D8" s="129" t="s">
        <v>2</v>
      </c>
      <c r="E8" s="126" t="s">
        <v>3</v>
      </c>
      <c r="F8" s="129" t="s">
        <v>4</v>
      </c>
      <c r="G8" s="126" t="s">
        <v>55</v>
      </c>
      <c r="H8" s="126" t="s">
        <v>65</v>
      </c>
      <c r="I8" s="126" t="s">
        <v>66</v>
      </c>
      <c r="J8" s="126" t="s">
        <v>70</v>
      </c>
    </row>
    <row r="9" spans="2:10" ht="12.75">
      <c r="B9" s="4" t="s">
        <v>5</v>
      </c>
      <c r="C9" s="127">
        <v>97.0952380952381</v>
      </c>
      <c r="D9" s="130">
        <v>97.50440467229795</v>
      </c>
      <c r="E9" s="127">
        <v>85.93493866279069</v>
      </c>
      <c r="F9" s="37">
        <v>89.74227272727272</v>
      </c>
      <c r="G9" s="127">
        <v>84</v>
      </c>
      <c r="H9" s="127">
        <v>86</v>
      </c>
      <c r="I9" s="127">
        <v>86</v>
      </c>
      <c r="J9" s="127">
        <v>85</v>
      </c>
    </row>
    <row r="10" spans="2:10" ht="12.75">
      <c r="B10" s="4" t="s">
        <v>6</v>
      </c>
      <c r="C10" s="128">
        <v>1342.6190476190477</v>
      </c>
      <c r="D10" s="131">
        <v>1343.8181818181818</v>
      </c>
      <c r="E10" s="128">
        <v>1936.7916666666667</v>
      </c>
      <c r="F10" s="131">
        <v>2045.5</v>
      </c>
      <c r="G10" s="128">
        <v>1998</v>
      </c>
      <c r="H10" s="128">
        <v>1525</v>
      </c>
      <c r="I10" s="128">
        <v>1440</v>
      </c>
      <c r="J10" s="128">
        <v>1384</v>
      </c>
    </row>
    <row r="11" spans="2:10" ht="12.75">
      <c r="B11" s="4" t="s">
        <v>7</v>
      </c>
      <c r="C11" s="128">
        <v>55.2516642951309</v>
      </c>
      <c r="D11" s="131">
        <v>51.387999794848305</v>
      </c>
      <c r="E11" s="128">
        <v>50</v>
      </c>
      <c r="F11" s="131">
        <v>50</v>
      </c>
      <c r="G11" s="128">
        <v>45</v>
      </c>
      <c r="H11" s="128">
        <v>50</v>
      </c>
      <c r="I11" s="128">
        <v>55</v>
      </c>
      <c r="J11" s="128">
        <v>54</v>
      </c>
    </row>
    <row r="12" spans="2:10" ht="13.5" thickBot="1">
      <c r="B12" s="5" t="s">
        <v>8</v>
      </c>
      <c r="C12" s="60">
        <v>25.95703808667657</v>
      </c>
      <c r="D12" s="39">
        <v>25.266723208401483</v>
      </c>
      <c r="E12" s="60">
        <v>16.294262832843632</v>
      </c>
      <c r="F12" s="39">
        <v>15.687301877684064</v>
      </c>
      <c r="G12" s="60">
        <v>22</v>
      </c>
      <c r="H12" s="60">
        <v>22</v>
      </c>
      <c r="I12" s="60">
        <v>23</v>
      </c>
      <c r="J12" s="60">
        <v>13</v>
      </c>
    </row>
    <row r="13" spans="2:10" ht="13.5" thickBot="1">
      <c r="B13" s="193" t="s">
        <v>67</v>
      </c>
      <c r="I13" s="195">
        <v>4.2</v>
      </c>
      <c r="J13" s="195">
        <v>4.2</v>
      </c>
    </row>
    <row r="15" spans="2:10" ht="13.5" thickBot="1">
      <c r="B15" s="200" t="s">
        <v>17</v>
      </c>
      <c r="C15" s="201"/>
      <c r="D15" s="201"/>
      <c r="E15" s="201"/>
      <c r="F15" s="201"/>
      <c r="G15" s="201"/>
      <c r="H15" s="201"/>
      <c r="I15" s="201"/>
      <c r="J15" s="201"/>
    </row>
    <row r="16" spans="2:10" ht="13.5" thickBot="1">
      <c r="B16" s="6"/>
      <c r="C16" s="112" t="s">
        <v>1</v>
      </c>
      <c r="D16" s="118" t="s">
        <v>2</v>
      </c>
      <c r="E16" s="118" t="s">
        <v>3</v>
      </c>
      <c r="F16" s="125" t="s">
        <v>4</v>
      </c>
      <c r="G16" s="7" t="s">
        <v>55</v>
      </c>
      <c r="H16" s="7" t="s">
        <v>65</v>
      </c>
      <c r="I16" s="7" t="s">
        <v>66</v>
      </c>
      <c r="J16" s="7" t="s">
        <v>71</v>
      </c>
    </row>
    <row r="17" spans="2:10" ht="12.75">
      <c r="B17" s="8" t="s">
        <v>9</v>
      </c>
      <c r="C17" s="113">
        <v>0.8916765297667081</v>
      </c>
      <c r="D17" s="119">
        <v>0.8580150195134734</v>
      </c>
      <c r="E17" s="113">
        <v>0.8403551296781732</v>
      </c>
      <c r="F17" s="124">
        <v>0.8047730783673468</v>
      </c>
      <c r="G17" s="50">
        <v>0.79</v>
      </c>
      <c r="H17" s="50">
        <v>0.81</v>
      </c>
      <c r="I17" s="124">
        <v>0.81</v>
      </c>
      <c r="J17" s="124">
        <v>0.77</v>
      </c>
    </row>
    <row r="18" spans="2:10" ht="12.75">
      <c r="B18" s="8" t="s">
        <v>10</v>
      </c>
      <c r="C18" s="114">
        <v>0.6838661014850093</v>
      </c>
      <c r="D18" s="120">
        <v>0.6871684456365518</v>
      </c>
      <c r="E18" s="114">
        <v>0.6700855439162958</v>
      </c>
      <c r="F18" s="120">
        <v>0.6458026230264706</v>
      </c>
      <c r="G18" s="51">
        <v>0.64</v>
      </c>
      <c r="H18" s="51">
        <v>0.69</v>
      </c>
      <c r="I18" s="120">
        <v>0.69</v>
      </c>
      <c r="J18" s="120">
        <v>0.66</v>
      </c>
    </row>
    <row r="19" spans="2:10" ht="12.75">
      <c r="B19" s="8" t="s">
        <v>11</v>
      </c>
      <c r="C19" s="114">
        <v>0.17047370957141364</v>
      </c>
      <c r="D19" s="120">
        <v>0.1419102132963395</v>
      </c>
      <c r="E19" s="114">
        <v>0.1358571509608776</v>
      </c>
      <c r="F19" s="120">
        <v>0.1292269565308675</v>
      </c>
      <c r="G19" s="51">
        <v>0.14</v>
      </c>
      <c r="H19" s="51">
        <v>0.1</v>
      </c>
      <c r="I19" s="120">
        <v>0.09</v>
      </c>
      <c r="J19" s="120">
        <v>0.08</v>
      </c>
    </row>
    <row r="20" spans="2:10" ht="12.75">
      <c r="B20" s="8"/>
      <c r="C20" s="115"/>
      <c r="D20" s="121"/>
      <c r="E20" s="115"/>
      <c r="F20" s="121"/>
      <c r="G20" s="52"/>
      <c r="H20" s="52"/>
      <c r="I20" s="121"/>
      <c r="J20" s="121"/>
    </row>
    <row r="21" spans="2:10" ht="12.75">
      <c r="B21" s="8"/>
      <c r="C21" s="114"/>
      <c r="D21" s="120"/>
      <c r="E21" s="114"/>
      <c r="F21" s="120"/>
      <c r="G21" s="51"/>
      <c r="H21" s="51"/>
      <c r="I21" s="120"/>
      <c r="J21" s="120"/>
    </row>
    <row r="22" spans="2:10" ht="12.75">
      <c r="B22" s="8"/>
      <c r="C22" s="115"/>
      <c r="D22" s="121"/>
      <c r="E22" s="115"/>
      <c r="F22" s="121"/>
      <c r="G22" s="52"/>
      <c r="H22" s="52"/>
      <c r="I22" s="121"/>
      <c r="J22" s="121"/>
    </row>
    <row r="23" spans="2:10" ht="12.75">
      <c r="B23" s="8" t="s">
        <v>12</v>
      </c>
      <c r="C23" s="116">
        <v>76.69926359707235</v>
      </c>
      <c r="D23" s="122">
        <v>74.84735322479027</v>
      </c>
      <c r="E23" s="116">
        <v>72.8656120049648</v>
      </c>
      <c r="F23" s="122">
        <v>76.59893682276301</v>
      </c>
      <c r="G23" s="53">
        <v>76.5</v>
      </c>
      <c r="H23" s="53">
        <v>76</v>
      </c>
      <c r="I23" s="122">
        <v>78</v>
      </c>
      <c r="J23" s="122">
        <v>78</v>
      </c>
    </row>
    <row r="24" spans="2:10" ht="12.75">
      <c r="B24" s="8" t="s">
        <v>35</v>
      </c>
      <c r="C24" s="116">
        <v>115.04889539560851</v>
      </c>
      <c r="D24" s="122">
        <v>112.27102983718542</v>
      </c>
      <c r="E24" s="116">
        <v>109.29841800744721</v>
      </c>
      <c r="F24" s="122">
        <v>114.62011209870847</v>
      </c>
      <c r="G24" s="53">
        <v>109</v>
      </c>
      <c r="H24" s="53">
        <v>114</v>
      </c>
      <c r="I24" s="122">
        <v>115</v>
      </c>
      <c r="J24" s="122">
        <v>113</v>
      </c>
    </row>
    <row r="25" spans="2:10" ht="12.75">
      <c r="B25" s="8" t="s">
        <v>34</v>
      </c>
      <c r="C25" s="114">
        <v>0.2858335712550436</v>
      </c>
      <c r="D25" s="120">
        <v>0.27743686367961723</v>
      </c>
      <c r="E25" s="114">
        <v>0.27054666952766887</v>
      </c>
      <c r="F25" s="120">
        <v>0.25698697426167877</v>
      </c>
      <c r="G25" s="51">
        <v>0.25698697426167877</v>
      </c>
      <c r="H25" s="51">
        <v>0.27</v>
      </c>
      <c r="I25" s="120">
        <v>0.29</v>
      </c>
      <c r="J25" s="120">
        <v>0.3</v>
      </c>
    </row>
    <row r="26" spans="2:10" ht="12.75">
      <c r="B26" s="8"/>
      <c r="C26" s="116"/>
      <c r="D26" s="122"/>
      <c r="E26" s="116"/>
      <c r="F26" s="122"/>
      <c r="G26" s="53"/>
      <c r="H26" s="53"/>
      <c r="I26" s="122"/>
      <c r="J26" s="122"/>
    </row>
    <row r="27" spans="2:10" ht="12.75">
      <c r="B27" s="8" t="s">
        <v>14</v>
      </c>
      <c r="C27" s="116">
        <v>25.082371781737624</v>
      </c>
      <c r="D27" s="122">
        <v>26.40215078513994</v>
      </c>
      <c r="E27" s="116">
        <v>24.78397236269355</v>
      </c>
      <c r="F27" s="122">
        <v>24.94907019764199</v>
      </c>
      <c r="G27" s="53">
        <v>27</v>
      </c>
      <c r="H27" s="53">
        <v>26</v>
      </c>
      <c r="I27" s="122">
        <v>29</v>
      </c>
      <c r="J27" s="122">
        <v>33</v>
      </c>
    </row>
    <row r="28" spans="2:10" ht="12.75">
      <c r="B28" s="8" t="s">
        <v>15</v>
      </c>
      <c r="C28" s="116">
        <v>35.61636063926434</v>
      </c>
      <c r="D28" s="122">
        <v>35.847805965919996</v>
      </c>
      <c r="E28" s="116">
        <v>34.555319696421726</v>
      </c>
      <c r="F28" s="122">
        <v>36.224487026688266</v>
      </c>
      <c r="G28" s="53">
        <v>39</v>
      </c>
      <c r="H28" s="53">
        <v>39</v>
      </c>
      <c r="I28" s="122">
        <v>39</v>
      </c>
      <c r="J28" s="122">
        <v>37</v>
      </c>
    </row>
    <row r="29" spans="2:10" ht="12.75">
      <c r="B29" s="8" t="s">
        <v>56</v>
      </c>
      <c r="C29" s="116">
        <v>33</v>
      </c>
      <c r="D29" s="122">
        <v>33</v>
      </c>
      <c r="E29" s="116">
        <v>32</v>
      </c>
      <c r="F29" s="122">
        <v>33</v>
      </c>
      <c r="G29" s="53">
        <v>36</v>
      </c>
      <c r="H29" s="53">
        <v>37</v>
      </c>
      <c r="I29" s="122">
        <v>38</v>
      </c>
      <c r="J29" s="122">
        <v>32</v>
      </c>
    </row>
    <row r="30" spans="2:10" ht="13.5" thickBot="1">
      <c r="B30" s="9" t="s">
        <v>13</v>
      </c>
      <c r="C30" s="117">
        <v>68.38948599855333</v>
      </c>
      <c r="D30" s="123">
        <v>67.588988652563</v>
      </c>
      <c r="E30" s="117">
        <v>66.90701898617269</v>
      </c>
      <c r="F30" s="123">
        <v>76.9706263243434</v>
      </c>
      <c r="G30" s="56">
        <v>87</v>
      </c>
      <c r="H30" s="56">
        <v>81</v>
      </c>
      <c r="I30" s="123">
        <v>82</v>
      </c>
      <c r="J30" s="123">
        <v>86</v>
      </c>
    </row>
    <row r="32" spans="2:10" ht="13.5" thickBot="1">
      <c r="B32" s="204" t="s">
        <v>18</v>
      </c>
      <c r="C32" s="201"/>
      <c r="D32" s="201"/>
      <c r="E32" s="201"/>
      <c r="F32" s="201"/>
      <c r="G32" s="201"/>
      <c r="H32" s="201"/>
      <c r="I32" s="201"/>
      <c r="J32" s="201"/>
    </row>
    <row r="33" spans="2:10" ht="13.5" thickBot="1">
      <c r="B33" s="10"/>
      <c r="C33" s="132" t="s">
        <v>1</v>
      </c>
      <c r="D33" s="48" t="s">
        <v>2</v>
      </c>
      <c r="E33" s="136" t="s">
        <v>3</v>
      </c>
      <c r="F33" s="48" t="s">
        <v>4</v>
      </c>
      <c r="G33" s="143" t="s">
        <v>55</v>
      </c>
      <c r="H33" s="48" t="s">
        <v>65</v>
      </c>
      <c r="I33" s="48" t="s">
        <v>66</v>
      </c>
      <c r="J33" s="48" t="s">
        <v>71</v>
      </c>
    </row>
    <row r="34" spans="2:10" ht="12.75">
      <c r="B34" s="13" t="s">
        <v>19</v>
      </c>
      <c r="C34" s="133">
        <v>83.95819177678092</v>
      </c>
      <c r="D34" s="137">
        <v>84.63091879250186</v>
      </c>
      <c r="E34" s="140">
        <v>81.34071314302268</v>
      </c>
      <c r="F34" s="137">
        <v>81.12263864783955</v>
      </c>
      <c r="G34" s="49">
        <v>88</v>
      </c>
      <c r="H34" s="137">
        <v>93</v>
      </c>
      <c r="I34" s="137">
        <v>98</v>
      </c>
      <c r="J34" s="137">
        <v>80</v>
      </c>
    </row>
    <row r="35" spans="2:10" ht="12.75">
      <c r="B35" s="13" t="s">
        <v>20</v>
      </c>
      <c r="C35" s="134">
        <v>8.30054066052304</v>
      </c>
      <c r="D35" s="138">
        <v>6.844775649664817</v>
      </c>
      <c r="E35" s="141">
        <v>6.416222337953623</v>
      </c>
      <c r="F35" s="138">
        <v>8.664755213853452</v>
      </c>
      <c r="G35" s="46">
        <v>9</v>
      </c>
      <c r="H35" s="138">
        <v>6</v>
      </c>
      <c r="I35" s="138">
        <v>6.5</v>
      </c>
      <c r="J35" s="138">
        <v>8</v>
      </c>
    </row>
    <row r="36" spans="2:10" ht="12.75">
      <c r="B36" s="13" t="s">
        <v>21</v>
      </c>
      <c r="C36" s="134">
        <v>4.379191893798078</v>
      </c>
      <c r="D36" s="138">
        <v>2.868473739118646</v>
      </c>
      <c r="E36" s="141">
        <v>2.4968152471523513</v>
      </c>
      <c r="F36" s="138">
        <v>2.491759456646039</v>
      </c>
      <c r="G36" s="46">
        <v>2.8</v>
      </c>
      <c r="H36" s="138">
        <v>2.7</v>
      </c>
      <c r="I36" s="138">
        <v>2.4</v>
      </c>
      <c r="J36" s="138">
        <v>3</v>
      </c>
    </row>
    <row r="37" spans="2:10" ht="13.5" thickBot="1">
      <c r="B37" s="14" t="s">
        <v>22</v>
      </c>
      <c r="C37" s="135">
        <v>103.1191283339232</v>
      </c>
      <c r="D37" s="139">
        <v>98.58950931518093</v>
      </c>
      <c r="E37" s="142">
        <v>93.94903729391412</v>
      </c>
      <c r="F37" s="139">
        <v>95.96695731417518</v>
      </c>
      <c r="G37" s="47">
        <v>104.4</v>
      </c>
      <c r="H37" s="139">
        <v>106</v>
      </c>
      <c r="I37" s="139">
        <v>111</v>
      </c>
      <c r="J37" s="139">
        <v>96</v>
      </c>
    </row>
    <row r="38" ht="12.75">
      <c r="I38" s="109"/>
    </row>
    <row r="40" spans="2:18" ht="13.5" thickBot="1">
      <c r="B40" s="205" t="s">
        <v>37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</row>
    <row r="41" spans="2:18" ht="12.75">
      <c r="B41" s="27"/>
      <c r="C41" s="25" t="s">
        <v>1</v>
      </c>
      <c r="D41" s="29" t="s">
        <v>38</v>
      </c>
      <c r="E41" s="19" t="s">
        <v>2</v>
      </c>
      <c r="F41" s="29" t="s">
        <v>38</v>
      </c>
      <c r="G41" s="19" t="s">
        <v>3</v>
      </c>
      <c r="H41" s="29" t="s">
        <v>38</v>
      </c>
      <c r="I41" s="19" t="s">
        <v>4</v>
      </c>
      <c r="J41" s="29" t="s">
        <v>38</v>
      </c>
      <c r="K41" s="19" t="s">
        <v>55</v>
      </c>
      <c r="L41" s="29" t="s">
        <v>38</v>
      </c>
      <c r="M41" s="19" t="s">
        <v>65</v>
      </c>
      <c r="N41" s="29" t="s">
        <v>38</v>
      </c>
      <c r="O41" s="19" t="s">
        <v>66</v>
      </c>
      <c r="P41" s="29" t="s">
        <v>38</v>
      </c>
      <c r="Q41" s="19" t="s">
        <v>71</v>
      </c>
      <c r="R41" s="29" t="s">
        <v>38</v>
      </c>
    </row>
    <row r="42" spans="2:18" ht="13.5" thickBot="1">
      <c r="B42" s="28"/>
      <c r="C42" s="26" t="s">
        <v>53</v>
      </c>
      <c r="D42" s="31" t="s">
        <v>39</v>
      </c>
      <c r="E42" s="22" t="s">
        <v>53</v>
      </c>
      <c r="F42" s="30" t="s">
        <v>39</v>
      </c>
      <c r="G42" s="22" t="s">
        <v>53</v>
      </c>
      <c r="H42" s="30" t="s">
        <v>39</v>
      </c>
      <c r="I42" s="22" t="s">
        <v>53</v>
      </c>
      <c r="J42" s="30" t="s">
        <v>39</v>
      </c>
      <c r="K42" s="22" t="s">
        <v>53</v>
      </c>
      <c r="L42" s="30" t="s">
        <v>39</v>
      </c>
      <c r="M42" s="22" t="s">
        <v>53</v>
      </c>
      <c r="N42" s="30" t="s">
        <v>39</v>
      </c>
      <c r="O42" s="22" t="s">
        <v>53</v>
      </c>
      <c r="P42" s="30" t="s">
        <v>39</v>
      </c>
      <c r="Q42" s="22" t="s">
        <v>53</v>
      </c>
      <c r="R42" s="30" t="s">
        <v>39</v>
      </c>
    </row>
    <row r="43" spans="2:18" ht="12.75">
      <c r="B43" s="83" t="s">
        <v>40</v>
      </c>
      <c r="C43" s="79">
        <v>13.350657524045443</v>
      </c>
      <c r="D43" s="61">
        <v>33.70569169353034</v>
      </c>
      <c r="E43" s="81">
        <v>8.105894011232126</v>
      </c>
      <c r="F43" s="62">
        <v>29.257298532256403</v>
      </c>
      <c r="G43" s="81">
        <v>7.050559876249584</v>
      </c>
      <c r="H43" s="62">
        <v>24.36635333188029</v>
      </c>
      <c r="I43" s="81">
        <v>6.980922464395878</v>
      </c>
      <c r="J43" s="62">
        <v>22.570535569915247</v>
      </c>
      <c r="K43" s="81">
        <v>9.3</v>
      </c>
      <c r="L43" s="62">
        <f aca="true" t="shared" si="0" ref="L43:L50">+K43/$K$51*100</f>
        <v>21.42857142857143</v>
      </c>
      <c r="M43" s="81">
        <v>11.2</v>
      </c>
      <c r="N43" s="62">
        <f aca="true" t="shared" si="1" ref="N43:N50">+M43/$M$51*100</f>
        <v>21.13207547169811</v>
      </c>
      <c r="O43" s="81">
        <v>16.85</v>
      </c>
      <c r="P43" s="62">
        <f aca="true" t="shared" si="2" ref="P43:P51">+O43/$O$51*100</f>
        <v>24.019957234497504</v>
      </c>
      <c r="Q43" s="81">
        <v>18</v>
      </c>
      <c r="R43" s="62">
        <f>+Q43/$Q$51*100</f>
        <v>25.174825174825177</v>
      </c>
    </row>
    <row r="44" spans="2:18" ht="12.75">
      <c r="B44" s="84" t="s">
        <v>41</v>
      </c>
      <c r="C44" s="80">
        <v>2.401886885383103</v>
      </c>
      <c r="D44" s="63">
        <v>6.063915480990144</v>
      </c>
      <c r="E44" s="82">
        <v>1.8452486699266304</v>
      </c>
      <c r="F44" s="63">
        <v>6.660214299309135</v>
      </c>
      <c r="G44" s="82">
        <v>1.885120897634824</v>
      </c>
      <c r="H44" s="63">
        <v>6.514875793029212</v>
      </c>
      <c r="I44" s="82">
        <v>2.767183034788934</v>
      </c>
      <c r="J44" s="63">
        <v>8.946783671314506</v>
      </c>
      <c r="K44" s="82">
        <v>3.5</v>
      </c>
      <c r="L44" s="62">
        <f t="shared" si="0"/>
        <v>8.064516129032258</v>
      </c>
      <c r="M44" s="82">
        <v>5.5</v>
      </c>
      <c r="N44" s="62">
        <f t="shared" si="1"/>
        <v>10.377358490566037</v>
      </c>
      <c r="O44" s="82">
        <v>5.5</v>
      </c>
      <c r="P44" s="62">
        <f t="shared" si="2"/>
        <v>7.840342124019957</v>
      </c>
      <c r="Q44" s="82">
        <v>4</v>
      </c>
      <c r="R44" s="62">
        <f>+Q44/$Q$51*100</f>
        <v>5.594405594405594</v>
      </c>
    </row>
    <row r="45" spans="2:18" ht="12.75">
      <c r="B45" s="84" t="s">
        <v>42</v>
      </c>
      <c r="C45" s="80">
        <v>3.0662826583893668</v>
      </c>
      <c r="D45" s="63">
        <v>7.741279988850594</v>
      </c>
      <c r="E45" s="82">
        <v>2.181577614248353</v>
      </c>
      <c r="F45" s="63">
        <v>7.874155206434757</v>
      </c>
      <c r="G45" s="82">
        <v>2.248206345159445</v>
      </c>
      <c r="H45" s="63">
        <v>7.769679448246852</v>
      </c>
      <c r="I45" s="82">
        <v>2.4234265398836032</v>
      </c>
      <c r="J45" s="63">
        <v>7.83535918046513</v>
      </c>
      <c r="K45" s="82">
        <v>6.4</v>
      </c>
      <c r="L45" s="62">
        <f t="shared" si="0"/>
        <v>14.746543778801843</v>
      </c>
      <c r="M45" s="82">
        <v>8.5</v>
      </c>
      <c r="N45" s="62">
        <f t="shared" si="1"/>
        <v>16.037735849056602</v>
      </c>
      <c r="O45" s="82">
        <v>12</v>
      </c>
      <c r="P45" s="62">
        <f t="shared" si="2"/>
        <v>17.106200997861723</v>
      </c>
      <c r="Q45" s="82">
        <v>14</v>
      </c>
      <c r="R45" s="62">
        <f aca="true" t="shared" si="3" ref="R45:R50">+Q45/$Q$51*100</f>
        <v>19.58041958041958</v>
      </c>
    </row>
    <row r="46" spans="2:18" ht="12.75">
      <c r="B46" s="84" t="s">
        <v>43</v>
      </c>
      <c r="C46" s="80">
        <v>5.999334069844967</v>
      </c>
      <c r="D46" s="63">
        <v>15.146198167430333</v>
      </c>
      <c r="E46" s="82">
        <v>3.862149856336337</v>
      </c>
      <c r="F46" s="63">
        <v>13.93998874973787</v>
      </c>
      <c r="G46" s="82">
        <v>4.493903337345021</v>
      </c>
      <c r="H46" s="63">
        <v>15.530686708430782</v>
      </c>
      <c r="I46" s="82">
        <v>4.8535611493161275</v>
      </c>
      <c r="J46" s="63">
        <v>15.692406715604243</v>
      </c>
      <c r="K46" s="82">
        <v>7.4</v>
      </c>
      <c r="L46" s="62">
        <f t="shared" si="0"/>
        <v>17.050691244239633</v>
      </c>
      <c r="M46" s="82">
        <v>8.5</v>
      </c>
      <c r="N46" s="62">
        <f t="shared" si="1"/>
        <v>16.037735849056602</v>
      </c>
      <c r="O46" s="82">
        <v>10.5</v>
      </c>
      <c r="P46" s="62">
        <f t="shared" si="2"/>
        <v>14.96792587312901</v>
      </c>
      <c r="Q46" s="82">
        <v>8</v>
      </c>
      <c r="R46" s="62">
        <f t="shared" si="3"/>
        <v>11.188811188811188</v>
      </c>
    </row>
    <row r="47" spans="2:18" ht="12.75">
      <c r="B47" s="84" t="s">
        <v>44</v>
      </c>
      <c r="C47" s="80">
        <v>4.280059448261912</v>
      </c>
      <c r="D47" s="63">
        <v>10.805637395257218</v>
      </c>
      <c r="E47" s="82">
        <v>3.6160466551458064</v>
      </c>
      <c r="F47" s="63">
        <v>13.05170735634708</v>
      </c>
      <c r="G47" s="82">
        <v>3.856321692540144</v>
      </c>
      <c r="H47" s="63">
        <v>13.327239052086522</v>
      </c>
      <c r="I47" s="82">
        <v>3.3351570653568308</v>
      </c>
      <c r="J47" s="63">
        <v>10.783142422626067</v>
      </c>
      <c r="K47" s="82">
        <v>3.8</v>
      </c>
      <c r="L47" s="62">
        <f t="shared" si="0"/>
        <v>8.755760368663594</v>
      </c>
      <c r="M47" s="82">
        <v>3.9</v>
      </c>
      <c r="N47" s="62">
        <f t="shared" si="1"/>
        <v>7.358490566037734</v>
      </c>
      <c r="O47" s="82">
        <v>5</v>
      </c>
      <c r="P47" s="62">
        <f t="shared" si="2"/>
        <v>7.127583749109051</v>
      </c>
      <c r="Q47" s="82">
        <v>5</v>
      </c>
      <c r="R47" s="62">
        <f t="shared" si="3"/>
        <v>6.993006993006993</v>
      </c>
    </row>
    <row r="48" spans="2:18" ht="12.75">
      <c r="B48" s="84" t="s">
        <v>45</v>
      </c>
      <c r="C48" s="80">
        <v>3.623461774636725</v>
      </c>
      <c r="D48" s="63">
        <v>9.14796033223315</v>
      </c>
      <c r="E48" s="82">
        <v>2.68971890157848</v>
      </c>
      <c r="F48" s="63">
        <v>9.708233140266858</v>
      </c>
      <c r="G48" s="82">
        <v>2.385679745945985</v>
      </c>
      <c r="H48" s="63">
        <v>8.24478008083404</v>
      </c>
      <c r="I48" s="82">
        <v>3</v>
      </c>
      <c r="J48" s="63">
        <v>8.237958726948872</v>
      </c>
      <c r="K48" s="82">
        <v>4</v>
      </c>
      <c r="L48" s="62">
        <f t="shared" si="0"/>
        <v>9.216589861751153</v>
      </c>
      <c r="M48" s="82">
        <v>5.2</v>
      </c>
      <c r="N48" s="62">
        <f t="shared" si="1"/>
        <v>9.81132075471698</v>
      </c>
      <c r="O48" s="82">
        <v>6.5</v>
      </c>
      <c r="P48" s="62">
        <f t="shared" si="2"/>
        <v>9.265858873841767</v>
      </c>
      <c r="Q48" s="82">
        <v>6</v>
      </c>
      <c r="R48" s="62">
        <f t="shared" si="3"/>
        <v>8.391608391608392</v>
      </c>
    </row>
    <row r="49" spans="2:18" ht="12.75">
      <c r="B49" s="84" t="s">
        <v>46</v>
      </c>
      <c r="C49" s="80">
        <v>3.766586264707341</v>
      </c>
      <c r="D49" s="63">
        <v>9.509299084832069</v>
      </c>
      <c r="E49" s="82">
        <v>2.685024918413445</v>
      </c>
      <c r="F49" s="63">
        <v>9.6912907442061</v>
      </c>
      <c r="G49" s="82">
        <v>3.1524770455191593</v>
      </c>
      <c r="H49" s="63">
        <v>10.894790046463926</v>
      </c>
      <c r="I49" s="82">
        <v>4.250494390260283</v>
      </c>
      <c r="J49" s="63">
        <v>13.742587074185067</v>
      </c>
      <c r="K49" s="82">
        <v>4.4</v>
      </c>
      <c r="L49" s="62">
        <f t="shared" si="0"/>
        <v>10.138248847926267</v>
      </c>
      <c r="M49" s="82">
        <v>4.7</v>
      </c>
      <c r="N49" s="62">
        <f t="shared" si="1"/>
        <v>8.867924528301886</v>
      </c>
      <c r="O49" s="82">
        <v>6.2</v>
      </c>
      <c r="P49" s="62">
        <f t="shared" si="2"/>
        <v>8.838203848895224</v>
      </c>
      <c r="Q49" s="82">
        <v>6.5</v>
      </c>
      <c r="R49" s="62">
        <f t="shared" si="3"/>
        <v>9.090909090909092</v>
      </c>
    </row>
    <row r="50" spans="2:18" ht="12.75">
      <c r="B50" s="84" t="s">
        <v>47</v>
      </c>
      <c r="C50" s="80">
        <v>3.121236040698412</v>
      </c>
      <c r="D50" s="63">
        <v>7.880017856876148</v>
      </c>
      <c r="E50" s="82">
        <v>2.7198843751473336</v>
      </c>
      <c r="F50" s="63">
        <v>9.81711197144179</v>
      </c>
      <c r="G50" s="82">
        <v>3.8633693975134538</v>
      </c>
      <c r="H50" s="63">
        <v>13.35159553902836</v>
      </c>
      <c r="I50" s="82">
        <v>3.3</v>
      </c>
      <c r="J50" s="63">
        <v>12.191226638940865</v>
      </c>
      <c r="K50" s="82">
        <f>+K51-K49-K48-K47-K46-K45-K44-K43</f>
        <v>4.599999999999998</v>
      </c>
      <c r="L50" s="62">
        <f t="shared" si="0"/>
        <v>10.59907834101382</v>
      </c>
      <c r="M50" s="82">
        <v>5.5</v>
      </c>
      <c r="N50" s="62">
        <f t="shared" si="1"/>
        <v>10.377358490566037</v>
      </c>
      <c r="O50" s="82">
        <f>3.9+3.7</f>
        <v>7.6</v>
      </c>
      <c r="P50" s="62">
        <f t="shared" si="2"/>
        <v>10.833927298645758</v>
      </c>
      <c r="Q50" s="82">
        <v>10</v>
      </c>
      <c r="R50" s="62">
        <f t="shared" si="3"/>
        <v>13.986013986013987</v>
      </c>
    </row>
    <row r="51" spans="2:18" ht="12.75">
      <c r="B51" s="88" t="s">
        <v>57</v>
      </c>
      <c r="C51" s="89">
        <v>39.60950466596727</v>
      </c>
      <c r="D51" s="64">
        <v>100</v>
      </c>
      <c r="E51" s="66">
        <v>27.70554500202851</v>
      </c>
      <c r="F51" s="65">
        <v>100</v>
      </c>
      <c r="G51" s="66">
        <v>29</v>
      </c>
      <c r="H51" s="64">
        <v>100</v>
      </c>
      <c r="I51" s="66">
        <f>SUM(I43:I50)</f>
        <v>30.910744644001657</v>
      </c>
      <c r="J51" s="65">
        <f>SUM(J43:J50)</f>
        <v>100</v>
      </c>
      <c r="K51" s="66">
        <v>43.4</v>
      </c>
      <c r="L51" s="65">
        <f>SUM(L43:L50)</f>
        <v>99.99999999999999</v>
      </c>
      <c r="M51" s="66">
        <f>SUM(M43:M50)</f>
        <v>53.00000000000001</v>
      </c>
      <c r="N51" s="65">
        <f>SUM(N43:N50)</f>
        <v>100</v>
      </c>
      <c r="O51" s="66">
        <f>SUM(O43:O50)</f>
        <v>70.15</v>
      </c>
      <c r="P51" s="192">
        <f t="shared" si="2"/>
        <v>100</v>
      </c>
      <c r="Q51" s="66">
        <f>SUM(Q43:Q50)</f>
        <v>71.5</v>
      </c>
      <c r="R51" s="192">
        <f>+Q51/$Q$51*100</f>
        <v>100</v>
      </c>
    </row>
    <row r="52" spans="2:18" ht="13.5" thickBot="1">
      <c r="B52" s="20"/>
      <c r="C52" s="67"/>
      <c r="D52" s="68"/>
      <c r="E52" s="69"/>
      <c r="F52" s="68"/>
      <c r="G52" s="69"/>
      <c r="H52" s="68"/>
      <c r="I52" s="69"/>
      <c r="J52" s="68"/>
      <c r="K52" s="69"/>
      <c r="L52" s="68"/>
      <c r="M52" s="69"/>
      <c r="N52" s="68"/>
      <c r="O52" s="69"/>
      <c r="P52" s="68"/>
      <c r="Q52" s="69"/>
      <c r="R52" s="68"/>
    </row>
    <row r="53" spans="2:18" ht="12.75">
      <c r="B53" s="85" t="s">
        <v>48</v>
      </c>
      <c r="C53" s="70">
        <v>4.697419611499144</v>
      </c>
      <c r="D53" s="71"/>
      <c r="E53" s="72">
        <v>6.404822291645923</v>
      </c>
      <c r="F53" s="71"/>
      <c r="G53" s="72">
        <v>9.409871153526653</v>
      </c>
      <c r="H53" s="71"/>
      <c r="I53" s="72">
        <v>8.363103744417131</v>
      </c>
      <c r="J53" s="71"/>
      <c r="K53" s="72">
        <v>11.2</v>
      </c>
      <c r="L53" s="71"/>
      <c r="M53" s="72">
        <v>13</v>
      </c>
      <c r="N53" s="71"/>
      <c r="O53" s="72">
        <v>20</v>
      </c>
      <c r="P53" s="71"/>
      <c r="Q53" s="72">
        <v>17</v>
      </c>
      <c r="R53" s="71"/>
    </row>
    <row r="54" spans="2:18" ht="13.5" thickBot="1">
      <c r="B54" s="86" t="s">
        <v>49</v>
      </c>
      <c r="C54" s="73">
        <v>2.1051632551861936</v>
      </c>
      <c r="D54" s="74"/>
      <c r="E54" s="75">
        <v>3.0819361451290948</v>
      </c>
      <c r="F54" s="74"/>
      <c r="G54" s="75">
        <v>2.0757091190270276</v>
      </c>
      <c r="H54" s="74"/>
      <c r="I54" s="75">
        <v>1.7280167233062003</v>
      </c>
      <c r="J54" s="74"/>
      <c r="K54" s="75">
        <v>1</v>
      </c>
      <c r="L54" s="74"/>
      <c r="M54" s="75">
        <v>1</v>
      </c>
      <c r="N54" s="74"/>
      <c r="O54" s="75">
        <v>1</v>
      </c>
      <c r="P54" s="74"/>
      <c r="Q54" s="75">
        <v>0.8</v>
      </c>
      <c r="R54" s="74"/>
    </row>
    <row r="55" spans="2:18" ht="13.5" thickBot="1">
      <c r="B55" s="21"/>
      <c r="C55" s="76"/>
      <c r="D55" s="77"/>
      <c r="E55" s="76"/>
      <c r="F55" s="77"/>
      <c r="G55" s="76"/>
      <c r="H55" s="77"/>
      <c r="I55" s="76"/>
      <c r="J55" s="77"/>
      <c r="K55" s="76"/>
      <c r="L55" s="77"/>
      <c r="M55" s="76"/>
      <c r="N55" s="77"/>
      <c r="O55" s="76"/>
      <c r="P55" s="77"/>
      <c r="Q55" s="76"/>
      <c r="R55" s="77"/>
    </row>
    <row r="56" spans="2:18" ht="13.5" thickBot="1">
      <c r="B56" s="33" t="s">
        <v>50</v>
      </c>
      <c r="C56" s="87">
        <v>46.412087532652606</v>
      </c>
      <c r="D56" s="87"/>
      <c r="E56" s="87">
        <v>37.19230343880353</v>
      </c>
      <c r="F56" s="87"/>
      <c r="G56" s="87">
        <v>40.421218610461295</v>
      </c>
      <c r="H56" s="87"/>
      <c r="I56" s="87">
        <v>41.0204816376058</v>
      </c>
      <c r="J56" s="87"/>
      <c r="K56" s="87">
        <f>+K51+K53+K54</f>
        <v>55.599999999999994</v>
      </c>
      <c r="L56" s="78"/>
      <c r="M56" s="87">
        <f>+M51+M53+M54</f>
        <v>67</v>
      </c>
      <c r="N56" s="78"/>
      <c r="O56" s="87">
        <f>+O51+O53+O54</f>
        <v>91.15</v>
      </c>
      <c r="P56" s="78"/>
      <c r="Q56" s="87">
        <f>+Q51+Q53+Q54</f>
        <v>89.3</v>
      </c>
      <c r="R56" s="78"/>
    </row>
    <row r="58" spans="2:18" ht="13.5" thickBot="1">
      <c r="B58" s="202" t="s">
        <v>52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1"/>
      <c r="N58" s="201"/>
      <c r="O58" s="201"/>
      <c r="P58" s="201"/>
      <c r="Q58" s="201"/>
      <c r="R58" s="201"/>
    </row>
    <row r="59" spans="2:18" ht="12.75">
      <c r="B59" s="103"/>
      <c r="C59" s="104" t="s">
        <v>1</v>
      </c>
      <c r="D59" s="36"/>
      <c r="E59" s="104" t="s">
        <v>2</v>
      </c>
      <c r="F59" s="23" t="s">
        <v>58</v>
      </c>
      <c r="G59" s="104" t="s">
        <v>3</v>
      </c>
      <c r="H59" s="23" t="s">
        <v>58</v>
      </c>
      <c r="I59" s="104" t="s">
        <v>4</v>
      </c>
      <c r="J59" s="23" t="s">
        <v>58</v>
      </c>
      <c r="K59" s="104" t="s">
        <v>55</v>
      </c>
      <c r="L59" s="23" t="s">
        <v>58</v>
      </c>
      <c r="M59" s="104" t="s">
        <v>65</v>
      </c>
      <c r="N59" s="23" t="s">
        <v>58</v>
      </c>
      <c r="O59" s="104" t="s">
        <v>66</v>
      </c>
      <c r="P59" s="23" t="s">
        <v>58</v>
      </c>
      <c r="Q59" s="104" t="s">
        <v>71</v>
      </c>
      <c r="R59" s="23" t="s">
        <v>58</v>
      </c>
    </row>
    <row r="60" spans="2:18" ht="13.5" thickBot="1">
      <c r="B60" s="105"/>
      <c r="C60" s="106" t="s">
        <v>54</v>
      </c>
      <c r="D60" s="36"/>
      <c r="E60" s="106" t="s">
        <v>54</v>
      </c>
      <c r="F60" s="24" t="s">
        <v>59</v>
      </c>
      <c r="G60" s="106" t="s">
        <v>54</v>
      </c>
      <c r="H60" s="24" t="s">
        <v>59</v>
      </c>
      <c r="I60" s="106" t="s">
        <v>54</v>
      </c>
      <c r="J60" s="24" t="s">
        <v>59</v>
      </c>
      <c r="K60" s="107" t="s">
        <v>54</v>
      </c>
      <c r="L60" s="24" t="s">
        <v>59</v>
      </c>
      <c r="M60" s="107" t="s">
        <v>54</v>
      </c>
      <c r="N60" s="24" t="s">
        <v>59</v>
      </c>
      <c r="O60" s="107" t="s">
        <v>54</v>
      </c>
      <c r="P60" s="24" t="s">
        <v>59</v>
      </c>
      <c r="Q60" s="107" t="s">
        <v>54</v>
      </c>
      <c r="R60" s="24" t="s">
        <v>59</v>
      </c>
    </row>
    <row r="61" spans="2:18" ht="12.75">
      <c r="B61" s="83" t="s">
        <v>40</v>
      </c>
      <c r="C61" s="79">
        <v>13.350657524045443</v>
      </c>
      <c r="D61" s="90"/>
      <c r="E61" s="91">
        <v>8.105894011232126</v>
      </c>
      <c r="F61" s="92">
        <v>-39.28468319531934</v>
      </c>
      <c r="G61" s="91">
        <v>7.050559876249584</v>
      </c>
      <c r="H61" s="92">
        <v>-13.01934288210767</v>
      </c>
      <c r="I61" s="91">
        <v>6.980922464395878</v>
      </c>
      <c r="J61" s="93">
        <v>-0.9876862699696457</v>
      </c>
      <c r="K61" s="94">
        <f aca="true" t="shared" si="4" ref="K61:M68">+K43</f>
        <v>9.3</v>
      </c>
      <c r="L61" s="61">
        <f>+((K61-I61)/I61)*100</f>
        <v>33.22021620254185</v>
      </c>
      <c r="M61" s="94">
        <f t="shared" si="4"/>
        <v>11.2</v>
      </c>
      <c r="N61" s="61">
        <f>+((M61-K61)/K61)*100</f>
        <v>20.430107526881702</v>
      </c>
      <c r="O61" s="94">
        <f aca="true" t="shared" si="5" ref="O61:Q69">+O43</f>
        <v>16.85</v>
      </c>
      <c r="P61" s="61">
        <f>+((O61-M61)/M61)*100</f>
        <v>50.44642857142859</v>
      </c>
      <c r="Q61" s="94">
        <f t="shared" si="5"/>
        <v>18</v>
      </c>
      <c r="R61" s="61">
        <f>+((Q61-O61)/O61)*100</f>
        <v>6.824925816023731</v>
      </c>
    </row>
    <row r="62" spans="2:18" ht="12.75">
      <c r="B62" s="84" t="s">
        <v>41</v>
      </c>
      <c r="C62" s="80">
        <v>2.401886885383103</v>
      </c>
      <c r="D62" s="95"/>
      <c r="E62" s="82">
        <v>1.8452486699266304</v>
      </c>
      <c r="F62" s="96">
        <v>-23.175038709938597</v>
      </c>
      <c r="G62" s="82">
        <v>1.885120897634824</v>
      </c>
      <c r="H62" s="96">
        <v>2.1608051184656274</v>
      </c>
      <c r="I62" s="82">
        <v>2.767183034788934</v>
      </c>
      <c r="J62" s="97">
        <v>46.790746326179594</v>
      </c>
      <c r="K62" s="98">
        <f t="shared" si="4"/>
        <v>3.5</v>
      </c>
      <c r="L62" s="63">
        <f aca="true" t="shared" si="6" ref="L62:L74">+((K62-I62)/I62)*100</f>
        <v>26.482417534298058</v>
      </c>
      <c r="M62" s="98">
        <f t="shared" si="4"/>
        <v>5.5</v>
      </c>
      <c r="N62" s="63">
        <f aca="true" t="shared" si="7" ref="N62:N69">+((M62-K62)/K62)*100</f>
        <v>57.14285714285714</v>
      </c>
      <c r="O62" s="98">
        <f t="shared" si="5"/>
        <v>5.5</v>
      </c>
      <c r="P62" s="63">
        <f aca="true" t="shared" si="8" ref="P62:P69">+((O62-M62)/M62)*100</f>
        <v>0</v>
      </c>
      <c r="Q62" s="98">
        <f t="shared" si="5"/>
        <v>4</v>
      </c>
      <c r="R62" s="63">
        <f aca="true" t="shared" si="9" ref="R62:R69">+((Q62-O62)/O62)*100</f>
        <v>-27.27272727272727</v>
      </c>
    </row>
    <row r="63" spans="2:18" ht="12.75">
      <c r="B63" s="84" t="s">
        <v>42</v>
      </c>
      <c r="C63" s="80">
        <v>3.0662826583893668</v>
      </c>
      <c r="D63" s="95"/>
      <c r="E63" s="82">
        <v>2.181577614248353</v>
      </c>
      <c r="F63" s="96">
        <v>-28.852690462846137</v>
      </c>
      <c r="G63" s="82">
        <v>2.248206345159445</v>
      </c>
      <c r="H63" s="96">
        <v>3.054153584815211</v>
      </c>
      <c r="I63" s="82">
        <v>2.4234265398836032</v>
      </c>
      <c r="J63" s="97">
        <v>7.793777252760633</v>
      </c>
      <c r="K63" s="98">
        <f t="shared" si="4"/>
        <v>6.4</v>
      </c>
      <c r="L63" s="63">
        <f t="shared" si="6"/>
        <v>164.08887971934942</v>
      </c>
      <c r="M63" s="98">
        <f t="shared" si="4"/>
        <v>8.5</v>
      </c>
      <c r="N63" s="63">
        <f t="shared" si="7"/>
        <v>32.81249999999999</v>
      </c>
      <c r="O63" s="98">
        <f t="shared" si="5"/>
        <v>12</v>
      </c>
      <c r="P63" s="63">
        <f t="shared" si="8"/>
        <v>41.17647058823529</v>
      </c>
      <c r="Q63" s="98">
        <f t="shared" si="5"/>
        <v>14</v>
      </c>
      <c r="R63" s="63">
        <f t="shared" si="9"/>
        <v>16.666666666666664</v>
      </c>
    </row>
    <row r="64" spans="2:18" ht="12.75">
      <c r="B64" s="84" t="s">
        <v>43</v>
      </c>
      <c r="C64" s="80">
        <v>5.999334069844967</v>
      </c>
      <c r="D64" s="95"/>
      <c r="E64" s="82">
        <v>3.862149856336337</v>
      </c>
      <c r="F64" s="96">
        <v>-35.62369070678971</v>
      </c>
      <c r="G64" s="82">
        <v>4.493903337345021</v>
      </c>
      <c r="H64" s="96">
        <v>16.357560025078097</v>
      </c>
      <c r="I64" s="82">
        <v>4.8535611493161275</v>
      </c>
      <c r="J64" s="97">
        <v>8.003238720830854</v>
      </c>
      <c r="K64" s="98">
        <f t="shared" si="4"/>
        <v>7.4</v>
      </c>
      <c r="L64" s="63">
        <f t="shared" si="6"/>
        <v>52.46537073181141</v>
      </c>
      <c r="M64" s="98">
        <f t="shared" si="4"/>
        <v>8.5</v>
      </c>
      <c r="N64" s="63">
        <f t="shared" si="7"/>
        <v>14.86486486486486</v>
      </c>
      <c r="O64" s="98">
        <f t="shared" si="5"/>
        <v>10.5</v>
      </c>
      <c r="P64" s="63">
        <f t="shared" si="8"/>
        <v>23.52941176470588</v>
      </c>
      <c r="Q64" s="98">
        <f t="shared" si="5"/>
        <v>8</v>
      </c>
      <c r="R64" s="63">
        <f t="shared" si="9"/>
        <v>-23.809523809523807</v>
      </c>
    </row>
    <row r="65" spans="2:18" ht="12.75">
      <c r="B65" s="84" t="s">
        <v>44</v>
      </c>
      <c r="C65" s="80">
        <v>4.280059448261912</v>
      </c>
      <c r="D65" s="95"/>
      <c r="E65" s="82">
        <v>3.6160466551458064</v>
      </c>
      <c r="F65" s="96">
        <v>-15.514102108692768</v>
      </c>
      <c r="G65" s="82">
        <v>3.856321692540144</v>
      </c>
      <c r="H65" s="96">
        <v>6.644688531670758</v>
      </c>
      <c r="I65" s="82">
        <v>3.3351570653568308</v>
      </c>
      <c r="J65" s="97">
        <v>-13.514552693865742</v>
      </c>
      <c r="K65" s="98">
        <f t="shared" si="4"/>
        <v>3.8</v>
      </c>
      <c r="L65" s="63">
        <f t="shared" si="6"/>
        <v>13.937662470880818</v>
      </c>
      <c r="M65" s="98">
        <f t="shared" si="4"/>
        <v>3.9</v>
      </c>
      <c r="N65" s="63">
        <f t="shared" si="7"/>
        <v>2.631578947368424</v>
      </c>
      <c r="O65" s="98">
        <f t="shared" si="5"/>
        <v>5</v>
      </c>
      <c r="P65" s="63">
        <f t="shared" si="8"/>
        <v>28.20512820512821</v>
      </c>
      <c r="Q65" s="98">
        <f t="shared" si="5"/>
        <v>5</v>
      </c>
      <c r="R65" s="63">
        <f t="shared" si="9"/>
        <v>0</v>
      </c>
    </row>
    <row r="66" spans="2:18" ht="12.75">
      <c r="B66" s="84" t="s">
        <v>45</v>
      </c>
      <c r="C66" s="80">
        <v>3.623461774636725</v>
      </c>
      <c r="D66" s="95"/>
      <c r="E66" s="82">
        <v>2.68971890157848</v>
      </c>
      <c r="F66" s="96">
        <v>-25.769359003431425</v>
      </c>
      <c r="G66" s="82">
        <v>2.385679745945985</v>
      </c>
      <c r="H66" s="96">
        <v>-11.303752055802835</v>
      </c>
      <c r="I66" s="82">
        <v>3</v>
      </c>
      <c r="J66" s="97">
        <v>6.801762139852505</v>
      </c>
      <c r="K66" s="98">
        <f t="shared" si="4"/>
        <v>4</v>
      </c>
      <c r="L66" s="63">
        <f t="shared" si="6"/>
        <v>33.33333333333333</v>
      </c>
      <c r="M66" s="98">
        <v>5.2</v>
      </c>
      <c r="N66" s="63">
        <f t="shared" si="7"/>
        <v>30.000000000000004</v>
      </c>
      <c r="O66" s="98">
        <f t="shared" si="5"/>
        <v>6.5</v>
      </c>
      <c r="P66" s="63">
        <f t="shared" si="8"/>
        <v>24.999999999999993</v>
      </c>
      <c r="Q66" s="98">
        <f t="shared" si="5"/>
        <v>6</v>
      </c>
      <c r="R66" s="63">
        <f t="shared" si="9"/>
        <v>-7.6923076923076925</v>
      </c>
    </row>
    <row r="67" spans="2:18" ht="12.75">
      <c r="B67" s="84" t="s">
        <v>46</v>
      </c>
      <c r="C67" s="80">
        <v>3.766586264707341</v>
      </c>
      <c r="D67" s="95"/>
      <c r="E67" s="82">
        <v>2.685024918413445</v>
      </c>
      <c r="F67" s="96">
        <v>-28.714630975747262</v>
      </c>
      <c r="G67" s="82">
        <v>3.1524770455191593</v>
      </c>
      <c r="H67" s="96">
        <v>17.409601076697903</v>
      </c>
      <c r="I67" s="82">
        <v>4.250494390260283</v>
      </c>
      <c r="J67" s="97">
        <v>34.8303041984656</v>
      </c>
      <c r="K67" s="98">
        <f t="shared" si="4"/>
        <v>4.4</v>
      </c>
      <c r="L67" s="63">
        <f t="shared" si="6"/>
        <v>3.517369887190036</v>
      </c>
      <c r="M67" s="98">
        <f>+M49</f>
        <v>4.7</v>
      </c>
      <c r="N67" s="63">
        <f t="shared" si="7"/>
        <v>6.818181818181814</v>
      </c>
      <c r="O67" s="98">
        <f t="shared" si="5"/>
        <v>6.2</v>
      </c>
      <c r="P67" s="63">
        <f t="shared" si="8"/>
        <v>31.914893617021274</v>
      </c>
      <c r="Q67" s="98">
        <f t="shared" si="5"/>
        <v>6.5</v>
      </c>
      <c r="R67" s="63">
        <f t="shared" si="9"/>
        <v>4.838709677419352</v>
      </c>
    </row>
    <row r="68" spans="2:18" ht="12.75">
      <c r="B68" s="84" t="s">
        <v>47</v>
      </c>
      <c r="C68" s="80">
        <v>3.121236040698412</v>
      </c>
      <c r="D68" s="95"/>
      <c r="E68" s="82">
        <v>2.7198843751473336</v>
      </c>
      <c r="F68" s="96">
        <v>-12.858741226801651</v>
      </c>
      <c r="G68" s="82">
        <v>3.8633693975134538</v>
      </c>
      <c r="H68" s="96">
        <v>42.04167768360295</v>
      </c>
      <c r="I68" s="82">
        <v>3.3</v>
      </c>
      <c r="J68" s="97">
        <v>-2.399482673755564</v>
      </c>
      <c r="K68" s="98">
        <f t="shared" si="4"/>
        <v>4.599999999999998</v>
      </c>
      <c r="L68" s="63">
        <f t="shared" si="6"/>
        <v>39.393939393939334</v>
      </c>
      <c r="M68" s="98">
        <v>5.5</v>
      </c>
      <c r="N68" s="63">
        <f t="shared" si="7"/>
        <v>19.565217391304405</v>
      </c>
      <c r="O68" s="98">
        <f t="shared" si="5"/>
        <v>7.6</v>
      </c>
      <c r="P68" s="63">
        <f t="shared" si="8"/>
        <v>38.18181818181818</v>
      </c>
      <c r="Q68" s="98">
        <f t="shared" si="5"/>
        <v>10</v>
      </c>
      <c r="R68" s="63">
        <f t="shared" si="9"/>
        <v>31.578947368421055</v>
      </c>
    </row>
    <row r="69" spans="2:18" ht="12.75">
      <c r="B69" s="88" t="s">
        <v>57</v>
      </c>
      <c r="C69" s="89">
        <v>39.60950466596727</v>
      </c>
      <c r="D69" s="99"/>
      <c r="E69" s="66">
        <v>27.70554500202851</v>
      </c>
      <c r="F69" s="100">
        <v>-30.05329090663109</v>
      </c>
      <c r="G69" s="66">
        <v>29</v>
      </c>
      <c r="H69" s="100">
        <v>4.439881387603255</v>
      </c>
      <c r="I69" s="66">
        <v>31</v>
      </c>
      <c r="J69" s="101">
        <v>6.890198200199854</v>
      </c>
      <c r="K69" s="102">
        <f>+K51</f>
        <v>43.4</v>
      </c>
      <c r="L69" s="65">
        <f t="shared" si="6"/>
        <v>40</v>
      </c>
      <c r="M69" s="102">
        <f>+M51</f>
        <v>53.00000000000001</v>
      </c>
      <c r="N69" s="65">
        <f t="shared" si="7"/>
        <v>22.119815668202786</v>
      </c>
      <c r="O69" s="102">
        <f t="shared" si="5"/>
        <v>70.15</v>
      </c>
      <c r="P69" s="65">
        <f t="shared" si="8"/>
        <v>32.35849056603773</v>
      </c>
      <c r="Q69" s="102">
        <f t="shared" si="5"/>
        <v>71.5</v>
      </c>
      <c r="R69" s="65">
        <f t="shared" si="9"/>
        <v>1.9244476122594358</v>
      </c>
    </row>
    <row r="70" spans="2:18" ht="13.5" thickBot="1">
      <c r="B70" s="42"/>
      <c r="C70" s="43"/>
      <c r="D70" s="40"/>
      <c r="E70" s="44"/>
      <c r="F70" s="38"/>
      <c r="G70" s="44"/>
      <c r="H70" s="38"/>
      <c r="I70" s="44"/>
      <c r="J70" s="35"/>
      <c r="K70" s="59"/>
      <c r="L70" s="60"/>
      <c r="M70" s="59"/>
      <c r="N70" s="60"/>
      <c r="O70" s="59"/>
      <c r="P70" s="60"/>
      <c r="Q70" s="59"/>
      <c r="R70" s="60"/>
    </row>
    <row r="71" spans="2:18" ht="12.75">
      <c r="B71" s="32" t="s">
        <v>48</v>
      </c>
      <c r="C71" s="70">
        <v>4.697419611499144</v>
      </c>
      <c r="D71" s="175"/>
      <c r="E71" s="72">
        <v>6.404822291645923</v>
      </c>
      <c r="F71" s="92">
        <v>36.347672155306455</v>
      </c>
      <c r="G71" s="72">
        <v>9.409871153526653</v>
      </c>
      <c r="H71" s="92">
        <v>46.918536144247774</v>
      </c>
      <c r="I71" s="72">
        <v>8.363103744417131</v>
      </c>
      <c r="J71" s="93">
        <v>-11.124141787182838</v>
      </c>
      <c r="K71" s="72">
        <f>+K53</f>
        <v>11.2</v>
      </c>
      <c r="L71" s="61">
        <f t="shared" si="6"/>
        <v>33.92157196993598</v>
      </c>
      <c r="M71" s="72">
        <f>+M53</f>
        <v>13</v>
      </c>
      <c r="N71" s="61">
        <f>+((M71-K71)/K71)*100</f>
        <v>16.071428571428577</v>
      </c>
      <c r="O71" s="72">
        <f>+O53</f>
        <v>20</v>
      </c>
      <c r="P71" s="61">
        <f>+((O71-M71)/M71)*100</f>
        <v>53.84615384615385</v>
      </c>
      <c r="Q71" s="72">
        <f>+Q53</f>
        <v>17</v>
      </c>
      <c r="R71" s="61">
        <f>+((Q71-O71)/O71)*100</f>
        <v>-15</v>
      </c>
    </row>
    <row r="72" spans="2:18" ht="13.5" thickBot="1">
      <c r="B72" s="18" t="s">
        <v>49</v>
      </c>
      <c r="C72" s="73">
        <v>2.1051632551861936</v>
      </c>
      <c r="D72" s="176"/>
      <c r="E72" s="75">
        <v>3.0819361451290948</v>
      </c>
      <c r="F72" s="177">
        <v>46.39891407645291</v>
      </c>
      <c r="G72" s="75">
        <v>2.0757091190270276</v>
      </c>
      <c r="H72" s="177">
        <v>-32.64918475654916</v>
      </c>
      <c r="I72" s="75">
        <v>1.7280167233062003</v>
      </c>
      <c r="J72" s="178">
        <v>-16.750535637854952</v>
      </c>
      <c r="K72" s="75">
        <f>+K54</f>
        <v>1</v>
      </c>
      <c r="L72" s="173">
        <f t="shared" si="6"/>
        <v>-42.1301896843505</v>
      </c>
      <c r="M72" s="75">
        <f>+M54</f>
        <v>1</v>
      </c>
      <c r="N72" s="173">
        <f>+((M72-K72)/K72)*100</f>
        <v>0</v>
      </c>
      <c r="O72" s="75">
        <f>+O54</f>
        <v>1</v>
      </c>
      <c r="P72" s="173">
        <f>+((O72-M72)/M72)*100</f>
        <v>0</v>
      </c>
      <c r="Q72" s="75">
        <f>+Q54</f>
        <v>0.8</v>
      </c>
      <c r="R72" s="173">
        <f>+((Q72-O72)/O72)*100</f>
        <v>-19.999999999999996</v>
      </c>
    </row>
    <row r="73" spans="2:18" ht="13.5" thickBot="1">
      <c r="B73" s="41"/>
      <c r="C73" s="179"/>
      <c r="D73" s="180"/>
      <c r="E73" s="179"/>
      <c r="F73" s="181"/>
      <c r="G73" s="179"/>
      <c r="H73" s="181"/>
      <c r="I73" s="179"/>
      <c r="J73" s="182"/>
      <c r="K73" s="179"/>
      <c r="L73" s="182"/>
      <c r="M73" s="179"/>
      <c r="N73" s="182"/>
      <c r="O73" s="179"/>
      <c r="P73" s="182"/>
      <c r="Q73" s="179"/>
      <c r="R73" s="182"/>
    </row>
    <row r="74" spans="2:18" ht="13.5" thickBot="1">
      <c r="B74" s="34" t="s">
        <v>50</v>
      </c>
      <c r="C74" s="183">
        <v>46.412087532652606</v>
      </c>
      <c r="D74" s="184"/>
      <c r="E74" s="183">
        <v>37.19230343880353</v>
      </c>
      <c r="F74" s="185">
        <v>-19.865049352418424</v>
      </c>
      <c r="G74" s="183">
        <v>40.421218610461295</v>
      </c>
      <c r="H74" s="185">
        <v>8.681675704680801</v>
      </c>
      <c r="I74" s="183">
        <v>41.0204816376058</v>
      </c>
      <c r="J74" s="186">
        <v>1.4825456721619195</v>
      </c>
      <c r="K74" s="183">
        <f>+K56</f>
        <v>55.599999999999994</v>
      </c>
      <c r="L74" s="174">
        <f t="shared" si="6"/>
        <v>35.542045778975755</v>
      </c>
      <c r="M74" s="183">
        <f>+M56</f>
        <v>67</v>
      </c>
      <c r="N74" s="174">
        <f>+((M74-K74)/K74)*100</f>
        <v>20.50359712230217</v>
      </c>
      <c r="O74" s="183">
        <f>+O56</f>
        <v>91.15</v>
      </c>
      <c r="P74" s="174">
        <f>+((O74-M74)/M74)*100</f>
        <v>36.044776119403</v>
      </c>
      <c r="Q74" s="183">
        <f>+Q56</f>
        <v>89.3</v>
      </c>
      <c r="R74" s="174">
        <f>+((Q74-O74)/O74)*100</f>
        <v>-2.029621503017014</v>
      </c>
    </row>
    <row r="77" spans="2:10" ht="13.5" thickBot="1">
      <c r="B77" s="202" t="s">
        <v>23</v>
      </c>
      <c r="C77" s="201"/>
      <c r="D77" s="201"/>
      <c r="E77" s="201"/>
      <c r="F77" s="201"/>
      <c r="G77" s="201"/>
      <c r="H77" s="201"/>
      <c r="I77" s="201"/>
      <c r="J77" s="201"/>
    </row>
    <row r="78" spans="2:11" ht="13.5" thickBot="1">
      <c r="B78" s="11"/>
      <c r="C78" s="144" t="s">
        <v>1</v>
      </c>
      <c r="D78" s="145" t="s">
        <v>2</v>
      </c>
      <c r="E78" s="144" t="s">
        <v>3</v>
      </c>
      <c r="F78" s="145" t="s">
        <v>4</v>
      </c>
      <c r="G78" s="146" t="s">
        <v>55</v>
      </c>
      <c r="H78" s="145" t="s">
        <v>65</v>
      </c>
      <c r="I78" s="145" t="s">
        <v>66</v>
      </c>
      <c r="J78" s="145" t="s">
        <v>71</v>
      </c>
      <c r="K78" s="109"/>
    </row>
    <row r="79" spans="2:13" ht="12.75">
      <c r="B79" s="15" t="s">
        <v>24</v>
      </c>
      <c r="C79" s="150">
        <v>54</v>
      </c>
      <c r="D79" s="153">
        <v>60.00961808914954</v>
      </c>
      <c r="E79" s="150">
        <v>67.68185679250665</v>
      </c>
      <c r="F79" s="147">
        <v>73.35105239687792</v>
      </c>
      <c r="G79" s="57">
        <v>80</v>
      </c>
      <c r="H79" s="153">
        <v>97</v>
      </c>
      <c r="I79" s="147">
        <v>118</v>
      </c>
      <c r="J79" s="147">
        <v>95</v>
      </c>
      <c r="K79" s="172"/>
      <c r="L79" s="109"/>
      <c r="M79" s="109"/>
    </row>
    <row r="80" spans="2:13" ht="12.75">
      <c r="B80" s="15" t="s">
        <v>51</v>
      </c>
      <c r="C80" s="151">
        <v>40</v>
      </c>
      <c r="D80" s="148">
        <v>27.738283557167396</v>
      </c>
      <c r="E80" s="151">
        <v>28.98303337028354</v>
      </c>
      <c r="F80" s="148">
        <v>30.967338280377422</v>
      </c>
      <c r="G80" s="58">
        <v>43</v>
      </c>
      <c r="H80" s="148">
        <f>+M69</f>
        <v>53.00000000000001</v>
      </c>
      <c r="I80" s="148">
        <f>+O69</f>
        <v>70.15</v>
      </c>
      <c r="J80" s="148">
        <f>+Q51</f>
        <v>71.5</v>
      </c>
      <c r="K80" s="189"/>
      <c r="L80" s="108"/>
      <c r="M80" s="108"/>
    </row>
    <row r="81" spans="2:13" ht="12.75">
      <c r="B81" s="15" t="s">
        <v>25</v>
      </c>
      <c r="C81" s="151">
        <v>14</v>
      </c>
      <c r="D81" s="148">
        <v>32.271334531982156</v>
      </c>
      <c r="E81" s="151">
        <v>38.69882342222311</v>
      </c>
      <c r="F81" s="148">
        <v>42.38371411650052</v>
      </c>
      <c r="G81" s="58">
        <v>37</v>
      </c>
      <c r="H81" s="148">
        <f>+H79-H80</f>
        <v>43.99999999999999</v>
      </c>
      <c r="I81" s="148">
        <f>+I79-I80</f>
        <v>47.849999999999994</v>
      </c>
      <c r="J81" s="148">
        <f>+J79-J80</f>
        <v>23.5</v>
      </c>
      <c r="K81" s="189"/>
      <c r="L81" s="190"/>
      <c r="M81" s="190"/>
    </row>
    <row r="82" spans="2:13" ht="12.75">
      <c r="B82" s="15" t="s">
        <v>64</v>
      </c>
      <c r="C82" s="169">
        <v>0.71</v>
      </c>
      <c r="D82" s="170">
        <v>0.48</v>
      </c>
      <c r="E82" s="169">
        <v>0.43</v>
      </c>
      <c r="F82" s="170">
        <v>0.43</v>
      </c>
      <c r="G82" s="171">
        <v>0.56</v>
      </c>
      <c r="H82" s="170">
        <f>+H80/H79</f>
        <v>0.5463917525773196</v>
      </c>
      <c r="I82" s="170">
        <f>+I80/I79</f>
        <v>0.5944915254237289</v>
      </c>
      <c r="J82" s="170">
        <f>+J80/J79</f>
        <v>0.7526315789473684</v>
      </c>
      <c r="K82" s="189"/>
      <c r="L82" s="189"/>
      <c r="M82" s="190"/>
    </row>
    <row r="83" spans="2:13" ht="12.75">
      <c r="B83" s="15" t="s">
        <v>26</v>
      </c>
      <c r="C83" s="151">
        <v>8</v>
      </c>
      <c r="D83" s="148">
        <v>23</v>
      </c>
      <c r="E83" s="151">
        <v>27</v>
      </c>
      <c r="F83" s="148">
        <v>32</v>
      </c>
      <c r="G83" s="58">
        <v>25</v>
      </c>
      <c r="H83" s="148">
        <f>+H81-M71-M72</f>
        <v>29.999999999999993</v>
      </c>
      <c r="I83" s="148">
        <v>35</v>
      </c>
      <c r="J83" s="148">
        <v>13</v>
      </c>
      <c r="K83" s="189"/>
      <c r="L83" s="190"/>
      <c r="M83" s="190"/>
    </row>
    <row r="84" spans="2:11" ht="13.5" thickBot="1">
      <c r="B84" s="16" t="s">
        <v>27</v>
      </c>
      <c r="C84" s="166">
        <v>22.247115946906565</v>
      </c>
      <c r="D84" s="167">
        <v>16.11991778781999</v>
      </c>
      <c r="E84" s="166">
        <v>26.159041163001408</v>
      </c>
      <c r="F84" s="167">
        <v>33.37348593324988</v>
      </c>
      <c r="G84" s="168">
        <v>36</v>
      </c>
      <c r="H84" s="167">
        <v>48</v>
      </c>
      <c r="I84" s="167">
        <v>41</v>
      </c>
      <c r="J84" s="167">
        <v>37</v>
      </c>
      <c r="K84" s="109"/>
    </row>
    <row r="85" spans="9:11" ht="12.75">
      <c r="I85" s="109"/>
      <c r="J85" s="109"/>
      <c r="K85" s="109"/>
    </row>
    <row r="86" spans="9:10" ht="12.75">
      <c r="I86" s="109"/>
      <c r="J86" s="188"/>
    </row>
    <row r="87" spans="2:10" ht="13.5" thickBot="1">
      <c r="B87" s="202" t="s">
        <v>28</v>
      </c>
      <c r="C87" s="201"/>
      <c r="D87" s="201"/>
      <c r="E87" s="201"/>
      <c r="F87" s="201"/>
      <c r="G87" s="201"/>
      <c r="H87" s="201"/>
      <c r="I87" s="201"/>
      <c r="J87" s="201"/>
    </row>
    <row r="88" spans="2:12" ht="13.5" thickBot="1">
      <c r="B88" s="11"/>
      <c r="C88" s="144" t="s">
        <v>1</v>
      </c>
      <c r="D88" s="145" t="s">
        <v>2</v>
      </c>
      <c r="E88" s="144" t="s">
        <v>3</v>
      </c>
      <c r="F88" s="145" t="s">
        <v>4</v>
      </c>
      <c r="G88" s="146" t="s">
        <v>55</v>
      </c>
      <c r="H88" s="145" t="s">
        <v>65</v>
      </c>
      <c r="I88" s="145" t="s">
        <v>66</v>
      </c>
      <c r="J88" s="145" t="s">
        <v>71</v>
      </c>
      <c r="K88" s="198"/>
      <c r="L88" s="198"/>
    </row>
    <row r="89" spans="2:12" ht="12.75">
      <c r="B89" s="15" t="s">
        <v>29</v>
      </c>
      <c r="C89" s="150">
        <v>533.0069239339906</v>
      </c>
      <c r="D89" s="153">
        <v>582.7155697244751</v>
      </c>
      <c r="E89" s="150">
        <v>613.1021552306985</v>
      </c>
      <c r="F89" s="147">
        <v>713</v>
      </c>
      <c r="G89" s="57">
        <v>903</v>
      </c>
      <c r="H89" s="153">
        <v>1400</v>
      </c>
      <c r="I89" s="147">
        <v>1866</v>
      </c>
      <c r="J89" s="147">
        <v>1600</v>
      </c>
      <c r="K89" s="198"/>
      <c r="L89" s="198"/>
    </row>
    <row r="90" spans="2:12" ht="12.75">
      <c r="B90" s="15" t="s">
        <v>30</v>
      </c>
      <c r="C90" s="151">
        <v>371.054960413284</v>
      </c>
      <c r="D90" s="148">
        <v>364.17595358287343</v>
      </c>
      <c r="E90" s="151">
        <v>393.53837268134527</v>
      </c>
      <c r="F90" s="148">
        <v>461</v>
      </c>
      <c r="G90" s="58">
        <v>570</v>
      </c>
      <c r="H90" s="148">
        <v>900</v>
      </c>
      <c r="I90" s="148">
        <v>1256</v>
      </c>
      <c r="J90" s="148">
        <v>1056</v>
      </c>
      <c r="K90" s="198"/>
      <c r="L90" s="198"/>
    </row>
    <row r="91" spans="2:12" ht="12.75">
      <c r="B91" s="15" t="s">
        <v>61</v>
      </c>
      <c r="C91" s="151">
        <v>64</v>
      </c>
      <c r="D91" s="148">
        <v>56</v>
      </c>
      <c r="E91" s="151">
        <v>40</v>
      </c>
      <c r="F91" s="148">
        <v>40</v>
      </c>
      <c r="G91" s="58">
        <v>33</v>
      </c>
      <c r="H91" s="148">
        <v>29</v>
      </c>
      <c r="I91" s="148">
        <v>20</v>
      </c>
      <c r="J91" s="148">
        <v>24</v>
      </c>
      <c r="K91" s="198"/>
      <c r="L91" s="198"/>
    </row>
    <row r="92" spans="2:12" ht="13.5" thickBot="1">
      <c r="B92" s="110" t="s">
        <v>60</v>
      </c>
      <c r="C92" s="152">
        <v>17</v>
      </c>
      <c r="D92" s="149">
        <v>15</v>
      </c>
      <c r="E92" s="152">
        <v>10</v>
      </c>
      <c r="F92" s="149">
        <v>9</v>
      </c>
      <c r="G92" s="111">
        <v>6</v>
      </c>
      <c r="H92" s="149">
        <v>3</v>
      </c>
      <c r="I92" s="149">
        <v>1.6</v>
      </c>
      <c r="J92" s="149">
        <v>2.2</v>
      </c>
      <c r="K92" s="198"/>
      <c r="L92" s="198"/>
    </row>
    <row r="94" spans="9:10" ht="12.75">
      <c r="I94" s="109"/>
      <c r="J94" s="188"/>
    </row>
    <row r="95" spans="2:10" ht="13.5" thickBot="1">
      <c r="B95" s="203" t="s">
        <v>31</v>
      </c>
      <c r="C95" s="201"/>
      <c r="D95" s="201"/>
      <c r="E95" s="201"/>
      <c r="F95" s="201"/>
      <c r="G95" s="201"/>
      <c r="H95" s="201"/>
      <c r="I95" s="201"/>
      <c r="J95" s="201"/>
    </row>
    <row r="96" spans="2:10" ht="13.5" thickBot="1">
      <c r="B96" s="12"/>
      <c r="C96" s="154" t="s">
        <v>1</v>
      </c>
      <c r="D96" s="157" t="s">
        <v>2</v>
      </c>
      <c r="E96" s="161" t="s">
        <v>3</v>
      </c>
      <c r="F96" s="157" t="s">
        <v>4</v>
      </c>
      <c r="G96" s="162" t="s">
        <v>55</v>
      </c>
      <c r="H96" s="157" t="s">
        <v>65</v>
      </c>
      <c r="I96" s="157" t="s">
        <v>66</v>
      </c>
      <c r="J96" s="157" t="s">
        <v>71</v>
      </c>
    </row>
    <row r="97" spans="2:10" ht="12.75">
      <c r="B97" s="17" t="s">
        <v>19</v>
      </c>
      <c r="C97" s="155">
        <v>0.54</v>
      </c>
      <c r="D97" s="158">
        <v>0.55</v>
      </c>
      <c r="E97" s="155">
        <v>0.71</v>
      </c>
      <c r="F97" s="12">
        <v>0.77</v>
      </c>
      <c r="G97" s="54">
        <v>0.79</v>
      </c>
      <c r="H97" s="158">
        <v>0.92</v>
      </c>
      <c r="I97" s="12">
        <v>1.16</v>
      </c>
      <c r="J97" s="12">
        <v>0.99</v>
      </c>
    </row>
    <row r="98" spans="2:10" ht="12.75">
      <c r="B98" s="17"/>
      <c r="C98" s="156"/>
      <c r="D98" s="159"/>
      <c r="E98" s="156"/>
      <c r="F98" s="159"/>
      <c r="G98" s="55"/>
      <c r="H98" s="159"/>
      <c r="I98" s="159"/>
      <c r="J98" s="159"/>
    </row>
    <row r="99" spans="2:10" ht="12.75">
      <c r="B99" s="17" t="s">
        <v>32</v>
      </c>
      <c r="C99" s="156">
        <v>0.34</v>
      </c>
      <c r="D99" s="159">
        <v>0.51</v>
      </c>
      <c r="E99" s="156">
        <v>0.57</v>
      </c>
      <c r="F99" s="159">
        <v>0.66</v>
      </c>
      <c r="G99" s="55">
        <v>0.46</v>
      </c>
      <c r="H99" s="159">
        <v>0.45</v>
      </c>
      <c r="I99" s="159">
        <v>0.55</v>
      </c>
      <c r="J99" s="196">
        <v>0.6</v>
      </c>
    </row>
    <row r="100" spans="2:10" ht="12.75">
      <c r="B100" s="17"/>
      <c r="C100" s="156"/>
      <c r="D100" s="159"/>
      <c r="E100" s="156"/>
      <c r="F100" s="159"/>
      <c r="G100" s="55"/>
      <c r="H100" s="159"/>
      <c r="I100" s="159"/>
      <c r="J100" s="159"/>
    </row>
    <row r="101" spans="2:10" ht="13.5" thickBot="1">
      <c r="B101" s="18" t="s">
        <v>33</v>
      </c>
      <c r="C101" s="45">
        <v>1.46</v>
      </c>
      <c r="D101" s="160">
        <v>2.27</v>
      </c>
      <c r="E101" s="45">
        <v>2.11</v>
      </c>
      <c r="F101" s="160">
        <v>1.92</v>
      </c>
      <c r="G101" s="194">
        <v>1.7</v>
      </c>
      <c r="H101" s="74" t="s">
        <v>69</v>
      </c>
      <c r="I101" s="74" t="s">
        <v>68</v>
      </c>
      <c r="J101" s="74" t="s">
        <v>72</v>
      </c>
    </row>
    <row r="102" spans="2:10" ht="12.75">
      <c r="B102" s="108"/>
      <c r="C102" s="109"/>
      <c r="D102" s="109"/>
      <c r="E102" s="109"/>
      <c r="F102" s="109"/>
      <c r="G102" s="109"/>
      <c r="H102" s="109"/>
      <c r="I102" s="109"/>
      <c r="J102" s="109"/>
    </row>
    <row r="103" spans="9:10" ht="13.5" thickBot="1">
      <c r="I103" s="109"/>
      <c r="J103" s="109"/>
    </row>
    <row r="104" spans="2:10" ht="13.5" thickBot="1">
      <c r="B104" s="163" t="s">
        <v>62</v>
      </c>
      <c r="C104" s="164">
        <v>0.31</v>
      </c>
      <c r="D104" s="165">
        <v>0.28</v>
      </c>
      <c r="E104" s="164">
        <v>0.28</v>
      </c>
      <c r="F104" s="165">
        <v>0.29</v>
      </c>
      <c r="G104" s="164">
        <v>0.39</v>
      </c>
      <c r="H104" s="164">
        <v>0.47</v>
      </c>
      <c r="I104" s="164">
        <v>0.59</v>
      </c>
      <c r="J104" s="197">
        <v>0.71</v>
      </c>
    </row>
    <row r="105" ht="12.75">
      <c r="I105" s="191"/>
    </row>
    <row r="106" ht="12.75">
      <c r="I106" s="191"/>
    </row>
    <row r="107" spans="2:9" ht="12.75">
      <c r="B107" s="2" t="s">
        <v>36</v>
      </c>
      <c r="I107" s="191"/>
    </row>
    <row r="108" ht="12.75">
      <c r="I108" s="191"/>
    </row>
    <row r="109" ht="12.75">
      <c r="I109" s="191"/>
    </row>
    <row r="110" ht="12.75">
      <c r="I110" s="191"/>
    </row>
    <row r="111" ht="12.75">
      <c r="I111" s="191"/>
    </row>
    <row r="112" ht="12.75">
      <c r="I112" s="191"/>
    </row>
  </sheetData>
  <sheetProtection/>
  <mergeCells count="9">
    <mergeCell ref="B95:J95"/>
    <mergeCell ref="B15:J15"/>
    <mergeCell ref="B32:J32"/>
    <mergeCell ref="B40:R40"/>
    <mergeCell ref="B58:R58"/>
    <mergeCell ref="B77:J77"/>
    <mergeCell ref="B87:J87"/>
    <mergeCell ref="B2:L2"/>
    <mergeCell ref="B7:J7"/>
  </mergeCells>
  <printOptions/>
  <pageMargins left="0.17" right="0.17" top="0.37" bottom="1" header="0.24" footer="0"/>
  <pageSetup horizontalDpi="600" verticalDpi="600" orientation="landscape" scale="56" r:id="rId1"/>
  <headerFooter alignWithMargins="0">
    <oddFooter>&amp;LPrograma de Monitoreo de empresas ganaderas, Instituto Plan Agropecuario&amp;RIndicadores, empresas con ciclo completo en vacunos</oddFooter>
  </headerFooter>
  <rowBreaks count="1" manualBreakCount="1">
    <brk id="57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Plan Agropecuario</dc:creator>
  <cp:keywords/>
  <dc:description/>
  <cp:lastModifiedBy>Usuario</cp:lastModifiedBy>
  <cp:lastPrinted>2008-12-29T12:38:39Z</cp:lastPrinted>
  <dcterms:created xsi:type="dcterms:W3CDTF">2005-11-21T16:26:49Z</dcterms:created>
  <dcterms:modified xsi:type="dcterms:W3CDTF">2009-10-28T18:49:55Z</dcterms:modified>
  <cp:category/>
  <cp:version/>
  <cp:contentType/>
  <cp:contentStatus/>
</cp:coreProperties>
</file>